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521_申請書類差替/20240521助成金申請書（ターム変更)/"/>
    </mc:Choice>
  </mc:AlternateContent>
  <xr:revisionPtr revIDLastSave="0" documentId="13_ncr:1_{8153A414-34E8-F742-9BEA-EE5A657C60A5}" xr6:coauthVersionLast="47" xr6:coauthVersionMax="47" xr10:uidLastSave="{00000000-0000-0000-0000-000000000000}"/>
  <bookViews>
    <workbookView xWindow="0" yWindow="760" windowWidth="29040" windowHeight="16000" tabRatio="748" xr2:uid="{00000000-000D-0000-FFFF-FFFF00000000}"/>
  </bookViews>
  <sheets>
    <sheet name="様式第10号" sheetId="73" r:id="rId1"/>
    <sheet name="研修記録簿" sheetId="74" r:id="rId2"/>
    <sheet name="（参考）研修記録簿　各月就業時間・対象期間の記入例 (4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(4月)'!$A$1:$W$40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T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7" i="85" l="1"/>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1" i="74" s="1"/>
  <c r="X11" i="74"/>
  <c r="AU11" i="74" s="1"/>
  <c r="AW11" i="74" s="1"/>
  <c r="I62"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1" i="74"/>
  <c r="S62" i="74"/>
  <c r="BB15" i="74"/>
  <c r="BA15" i="74"/>
  <c r="P15" i="74" s="1"/>
  <c r="BB16" i="74"/>
  <c r="AZ16" i="74"/>
  <c r="AY16" i="74"/>
  <c r="K16" i="74" s="1"/>
  <c r="BA16" i="74"/>
  <c r="P14" i="74"/>
  <c r="M15" i="74"/>
  <c r="R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<sst xmlns="http://schemas.openxmlformats.org/spreadsheetml/2006/main" count="434" uniqueCount="149">
  <si>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</si>
  <si>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</si>
  <si>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</si>
  <si>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</si>
  <si>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</si>
  <si>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</si>
  <si>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</si>
  <si>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</si>
  <si>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</si>
  <si>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</si>
  <si>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</si>
  <si>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</si>
  <si>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</si>
  <si>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</si>
  <si>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</si>
  <si>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</si>
  <si>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</si>
  <si>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</si>
  <si>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</si>
  <si>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</si>
  <si>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</si>
  <si>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</si>
  <si>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</si>
  <si>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</si>
  <si>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</si>
  <si>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</si>
  <si>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</si>
  <si>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</si>
  <si>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</si>
  <si>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</si>
  <si>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</si>
  <si>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</si>
  <si>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</si>
  <si>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</si>
  <si>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</si>
  <si>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</si>
  <si>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</si>
  <si>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</si>
  <si>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</si>
  <si>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</si>
  <si>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</si>
  <si>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</si>
  <si>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</si>
  <si>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</si>
  <si>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</si>
  <si>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</si>
  <si>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</si>
  <si>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</si>
  <si>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</si>
  <si>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</si>
  <si>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</si>
  <si>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</si>
  <si>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</si>
  <si>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</si>
  <si>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</si>
  <si>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</si>
  <si>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</si>
  <si>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</si>
  <si>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</si>
  <si>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</si>
  <si>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</si>
  <si>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</si>
  <si>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</si>
  <si>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</si>
  <si>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</si>
  <si>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</si>
  <si>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</si>
  <si>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</si>
  <si>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</si>
  <si>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</si>
  <si>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</si>
  <si>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</si>
  <si>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</si>
  <si>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</si>
  <si>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</si>
  <si>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</si>
  <si>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</si>
  <si>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</si>
  <si>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</si>
  <si>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</si>
  <si>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</si>
  <si>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</si>
  <si>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</si>
  <si>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</si>
  <si>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</si>
  <si>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</si>
  <si>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</si>
  <si>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</si>
  <si>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</si>
  <si>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</si>
  <si>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</si>
  <si>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</si>
  <si>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</si>
  <si>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</si>
  <si>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</si>
  <si>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</si>
  <si>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</si>
  <si>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</si>
  <si>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</si>
  <si>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</si>
  <si>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</si>
  <si>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</si>
  <si>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</si>
  <si>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</si>
  <si>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</si>
  <si>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</si>
  <si>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</si>
  <si>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</si>
  <si>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</si>
  <si>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</si>
  <si>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</si>
  <si>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</si>
  <si>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</si>
  <si>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</si>
  <si>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</si>
  <si>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</si>
  <si>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</si>
  <si>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</si>
  <si>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</si>
  <si>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</si>
  <si>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</si>
  <si>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</si>
  <si>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</si>
  <si>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</si>
  <si>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</si>
  <si>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</si>
  <si>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</si>
  <si>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</si>
  <si>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</si>
  <si>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</si>
  <si>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</si>
  <si>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</si>
  <si>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</si>
  <si>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</si>
  <si>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</si>
  <si>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</si>
  <si>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</si>
  <si>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</si>
  <si>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</si>
  <si>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</si>
  <si>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</si>
  <si>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</si>
  <si>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</si>
  <si>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</si>
  <si>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</si>
  <si>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（参考）研修記録簿　各月就業時間・対象期間の記載例（4月給与支払い分）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</si>
  <si>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4-2</t>
    <phoneticPr fontId="2"/>
  </si>
  <si>
    <t>〈令和４年度第２回〉</t>
  </si>
  <si>
    <t>※2024.5.20更新版</t>
    <rPh sb="10" eb="13">
      <t>コウシンバン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</si>
</sst>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76" fillId="0" borderId="8" xfId="0" applyFont="1" applyBorder="1" applyAlignment="1">
      <alignment horizontal="center" vertical="center"/>
    </xf>
    <xf numFmtId="0" fontId="72" fillId="0" borderId="0" xfId="5" applyFont="1" applyAlignment="1">
      <alignment horizontal="center" vertical="center"/>
    </xf>
    <xf numFmtId="0" fontId="71"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0" xfId="5" applyFont="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22</xdr:col>
      <xdr:colOff>925285</xdr:colOff>
      <xdr:row>18</xdr:row>
      <xdr:rowOff>13607</xdr:rowOff>
    </xdr:from>
    <xdr:to>
      <xdr:col>35</xdr:col>
      <xdr:colOff>680049</xdr:colOff>
      <xdr:row>22</xdr:row>
      <xdr:rowOff>124011</xdr:rowOff>
    </xdr:to>
    <xdr:sp macro="" textlink="">
      <xdr:nvSpPr>
        <xdr:cNvPr id="6" name="テキスト ボックス 5">
          <a:extLst>
            <a:ext uri="{FF2B5EF4-FFF2-40B4-BE49-F238E27FC236}">
              <a16:creationId xmlns:a16="http://schemas.microsoft.com/office/drawing/2014/main" id="{4D456336-FA47-47F6-AAE9-3C6F3C879728}"/>
            </a:ext>
          </a:extLst>
        </xdr:cNvPr>
        <xdr:cNvSpPr txBox="1"/>
      </xdr:nvSpPr>
      <xdr:spPr>
        <a:xfrm>
          <a:off x="12586606" y="6259286"/>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253999</xdr:colOff>
      <xdr:row>26</xdr:row>
      <xdr:rowOff>603251</xdr:rowOff>
    </xdr:from>
    <xdr:to>
      <xdr:col>44</xdr:col>
      <xdr:colOff>258536</xdr:colOff>
      <xdr:row>29</xdr:row>
      <xdr:rowOff>13608</xdr:rowOff>
    </xdr:to>
    <xdr:sp macro="" textlink="">
      <xdr:nvSpPr>
        <xdr:cNvPr id="12" name="線吹き出し 2 (枠付き) 5">
          <a:extLst>
            <a:ext uri="{FF2B5EF4-FFF2-40B4-BE49-F238E27FC236}">
              <a16:creationId xmlns:a16="http://schemas.microsoft.com/office/drawing/2014/main" id="{44178AAF-548D-4AFF-8481-0FCC8CB82CEC}"/>
            </a:ext>
          </a:extLst>
        </xdr:cNvPr>
        <xdr:cNvSpPr/>
      </xdr:nvSpPr>
      <xdr:spPr>
        <a:xfrm>
          <a:off x="11085285" y="9978572"/>
          <a:ext cx="6127751" cy="1247322"/>
        </a:xfrm>
        <a:prstGeom prst="borderCallout2">
          <a:avLst>
            <a:gd name="adj1" fmla="val 35807"/>
            <a:gd name="adj2" fmla="val 50"/>
            <a:gd name="adj3" fmla="val 36295"/>
            <a:gd name="adj4" fmla="val -3978"/>
            <a:gd name="adj5" fmla="val 35847"/>
            <a:gd name="adj6" fmla="val -515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59</xdr:row>
      <xdr:rowOff>206375</xdr:rowOff>
    </xdr:to>
    <xdr:grpSp>
      <xdr:nvGrpSpPr>
        <xdr:cNvPr id="2" name="グループ化 1">
          <a:extLst>
            <a:ext uri="{FF2B5EF4-FFF2-40B4-BE49-F238E27FC236}">
              <a16:creationId xmlns:a16="http://schemas.microsoft.com/office/drawing/2014/main" id="{681F26E4-0289-37CA-E674-D047B5815DF7}"/>
            </a:ext>
          </a:extLst>
        </xdr:cNvPr>
        <xdr:cNvGrpSpPr/>
      </xdr:nvGrpSpPr>
      <xdr:grpSpPr>
        <a:xfrm>
          <a:off x="82259" y="15998701"/>
          <a:ext cx="10179796" cy="2259817"/>
          <a:chOff x="82259" y="16198272"/>
          <a:chExt cx="10172992" cy="2280228"/>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46053"/>
            <a:ext cx="10172992" cy="15324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p>
          <a:p>
            <a:pPr algn="l"/>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：研修指導者の出勤簿は、法人の場合、代表者または役員は添付不要。個人の場合、代表者または代表者の親族は添付不要。</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50" y="16198272"/>
            <a:ext cx="5054851" cy="70906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60</xdr:row>
      <xdr:rowOff>27214</xdr:rowOff>
    </xdr:from>
    <xdr:to>
      <xdr:col>33</xdr:col>
      <xdr:colOff>317500</xdr:colOff>
      <xdr:row>62</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59</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244927</xdr:colOff>
      <xdr:row>24</xdr:row>
      <xdr:rowOff>204107</xdr:rowOff>
    </xdr:from>
    <xdr:to>
      <xdr:col>44</xdr:col>
      <xdr:colOff>680356</xdr:colOff>
      <xdr:row>26</xdr:row>
      <xdr:rowOff>396875</xdr:rowOff>
    </xdr:to>
    <xdr:sp macro="" textlink="">
      <xdr:nvSpPr>
        <xdr:cNvPr id="4" name="線吹き出し 2 (枠付き) 5">
          <a:extLst>
            <a:ext uri="{FF2B5EF4-FFF2-40B4-BE49-F238E27FC236}">
              <a16:creationId xmlns:a16="http://schemas.microsoft.com/office/drawing/2014/main" id="{CDBDA2CA-9CF5-40E9-9932-ECD34A89DE75}"/>
            </a:ext>
          </a:extLst>
        </xdr:cNvPr>
        <xdr:cNvSpPr/>
      </xdr:nvSpPr>
      <xdr:spPr>
        <a:xfrm>
          <a:off x="11076213" y="8558893"/>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1</xdr:rowOff>
    </xdr:from>
    <xdr:to>
      <xdr:col>17</xdr:col>
      <xdr:colOff>31750</xdr:colOff>
      <xdr:row>39</xdr:row>
      <xdr:rowOff>142876</xdr:rowOff>
    </xdr:to>
    <xdr:pic>
      <xdr:nvPicPr>
        <xdr:cNvPr id="11" name="図 10">
          <a:extLst>
            <a:ext uri="{FF2B5EF4-FFF2-40B4-BE49-F238E27FC236}">
              <a16:creationId xmlns:a16="http://schemas.microsoft.com/office/drawing/2014/main" id="{7D53D160-8491-0AEE-5F63-477F0EF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1"/>
          <a:ext cx="15478125" cy="574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M3" sqref="M3"/>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1"/>
      <c r="C1" s="291"/>
      <c r="D1" s="291"/>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292" t="s">
        <v>147</v>
      </c>
      <c r="AG2" s="293"/>
      <c r="AH2" s="294"/>
      <c r="AI2" s="31" t="s">
        <v>146</v>
      </c>
      <c r="AT2" s="29"/>
    </row>
    <row r="3" spans="1:46" ht="31.5" customHeight="1" thickTop="1">
      <c r="A3" s="32" t="s">
        <v>0</v>
      </c>
      <c r="B3" s="4"/>
      <c r="C3" s="32"/>
      <c r="D3" s="4"/>
      <c r="E3" s="4"/>
      <c r="F3" s="4"/>
      <c r="G3" s="4"/>
      <c r="H3" s="4"/>
      <c r="J3" s="4"/>
      <c r="K3" s="4"/>
      <c r="L3" s="33" t="str">
        <f>AF2</f>
        <v>〈令和４年度第２回〉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〈令和４年度第２回〉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〈令和４年度第２回 新法人設立支援タイプ〉</v>
      </c>
      <c r="AI5" s="53"/>
    </row>
    <row r="6" spans="1:46" ht="24.75" customHeight="1">
      <c r="A6" s="4"/>
      <c r="B6" s="39"/>
      <c r="C6" s="4"/>
      <c r="D6" s="4"/>
      <c r="E6" s="4"/>
      <c r="F6" s="4"/>
      <c r="G6" s="4"/>
      <c r="H6" s="4"/>
      <c r="I6" s="4"/>
      <c r="J6" s="295"/>
      <c r="K6" s="295"/>
      <c r="L6" s="56" t="s">
        <v>6</v>
      </c>
      <c r="M6" s="145"/>
      <c r="N6" s="56" t="s">
        <v>7</v>
      </c>
      <c r="O6" s="145"/>
      <c r="P6" s="56" t="s">
        <v>8</v>
      </c>
      <c r="AF6" s="296"/>
      <c r="AG6" s="296"/>
      <c r="AH6" s="296"/>
      <c r="AI6" s="296"/>
      <c r="AJ6" s="296"/>
      <c r="AK6" s="55"/>
    </row>
    <row r="7" spans="1:46" ht="21" customHeight="1" thickBot="1">
      <c r="A7" s="4"/>
      <c r="B7" s="32" t="s">
        <v>9</v>
      </c>
      <c r="C7" s="58"/>
      <c r="D7" s="4"/>
      <c r="E7" s="4"/>
      <c r="F7" s="4"/>
      <c r="G7" s="4"/>
      <c r="H7" s="4"/>
      <c r="I7" s="4"/>
      <c r="J7" s="4"/>
      <c r="K7" s="4"/>
      <c r="L7" s="4"/>
      <c r="M7" s="4"/>
      <c r="N7" s="4"/>
      <c r="O7" s="4"/>
      <c r="P7" s="4"/>
      <c r="AF7" s="296"/>
      <c r="AG7" s="296"/>
      <c r="AH7" s="296"/>
      <c r="AI7" s="296"/>
      <c r="AJ7" s="296"/>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296"/>
      <c r="AG8" s="296"/>
      <c r="AH8" s="296"/>
      <c r="AI8" s="296"/>
      <c r="AJ8" s="296"/>
      <c r="AK8" s="57"/>
    </row>
    <row r="9" spans="1:46" ht="18">
      <c r="A9" s="4"/>
      <c r="B9" s="32"/>
      <c r="C9" s="58"/>
      <c r="D9" s="4"/>
      <c r="E9" s="4"/>
      <c r="F9" s="4"/>
      <c r="G9" s="4"/>
      <c r="H9" s="4"/>
      <c r="I9" s="4"/>
      <c r="J9" s="4"/>
      <c r="K9" s="4"/>
      <c r="L9" s="4"/>
      <c r="M9" s="4"/>
      <c r="N9" s="4"/>
      <c r="O9" s="4"/>
      <c r="P9" s="4"/>
      <c r="X9" s="103">
        <f>EOMONTH(AA9,1)</f>
        <v>45046</v>
      </c>
      <c r="Y9" s="66">
        <f>AF12</f>
        <v>1</v>
      </c>
      <c r="Z9" s="105">
        <v>44835</v>
      </c>
      <c r="AA9" s="95">
        <f>EOMONTH(Z9,AE12-1)</f>
        <v>45016</v>
      </c>
      <c r="AF9" s="296"/>
      <c r="AG9" s="296"/>
      <c r="AH9" s="296"/>
      <c r="AI9" s="296"/>
      <c r="AJ9" s="296"/>
      <c r="AK9" s="54"/>
    </row>
    <row r="10" spans="1:46" ht="30" customHeight="1">
      <c r="A10" s="4"/>
      <c r="B10" s="39"/>
      <c r="C10" s="4"/>
      <c r="D10" s="4"/>
      <c r="E10" s="1"/>
      <c r="F10" s="64" t="s">
        <v>14</v>
      </c>
      <c r="G10" s="297"/>
      <c r="H10" s="297"/>
      <c r="I10" s="297"/>
      <c r="J10" s="297"/>
      <c r="K10" s="297"/>
      <c r="L10" s="297"/>
      <c r="M10" s="297"/>
      <c r="N10" s="297"/>
      <c r="O10" s="297"/>
      <c r="P10" s="65"/>
      <c r="W10" s="61"/>
      <c r="X10" s="104">
        <f t="shared" ref="X10:X17" si="0">EOMONTH(AA10,1)</f>
        <v>45230</v>
      </c>
      <c r="Y10" s="70">
        <f>AF12+1</f>
        <v>2</v>
      </c>
      <c r="Z10" s="71">
        <f t="shared" ref="Z10:Z15" si="1">AA9+1</f>
        <v>45017</v>
      </c>
      <c r="AA10" s="96">
        <f t="shared" ref="AA10:AA15" si="2">EOMONTH(Z10,AE13-1)</f>
        <v>45199</v>
      </c>
      <c r="AB10" s="61"/>
      <c r="AC10" s="61"/>
      <c r="AD10" s="61"/>
      <c r="AH10" s="63">
        <f>MONTH(Z9)</f>
        <v>10</v>
      </c>
      <c r="AJ10" s="54"/>
    </row>
    <row r="11" spans="1:46" ht="29.25" customHeight="1">
      <c r="A11" s="4"/>
      <c r="B11" s="32"/>
      <c r="C11" s="58"/>
      <c r="D11" s="4"/>
      <c r="E11" s="4"/>
      <c r="F11" s="4"/>
      <c r="G11" s="4"/>
      <c r="H11" s="4"/>
      <c r="I11" s="4"/>
      <c r="J11" s="4"/>
      <c r="K11" s="4"/>
      <c r="L11" s="4"/>
      <c r="M11" s="4"/>
      <c r="N11" s="4"/>
      <c r="O11" s="4"/>
      <c r="P11" s="69"/>
      <c r="W11" s="81"/>
      <c r="X11" s="104">
        <f t="shared" si="0"/>
        <v>45412</v>
      </c>
      <c r="Y11" s="70">
        <f>AF13+1</f>
        <v>3</v>
      </c>
      <c r="Z11" s="71">
        <f t="shared" si="1"/>
        <v>45200</v>
      </c>
      <c r="AA11" s="96">
        <f t="shared" si="2"/>
        <v>45382</v>
      </c>
      <c r="AB11" s="81"/>
      <c r="AC11" s="81"/>
      <c r="AD11" s="81"/>
      <c r="AE11" s="62" t="s">
        <v>15</v>
      </c>
      <c r="AF11" s="54"/>
      <c r="AG11" s="54"/>
      <c r="AI11" s="54"/>
    </row>
    <row r="12" spans="1:46" ht="30" customHeight="1">
      <c r="A12" s="4"/>
      <c r="B12" s="290" t="s">
        <v>16</v>
      </c>
      <c r="C12" s="290"/>
      <c r="D12" s="290"/>
      <c r="E12" s="290"/>
      <c r="F12" s="290"/>
      <c r="G12" s="290"/>
      <c r="H12" s="290"/>
      <c r="I12" s="290"/>
      <c r="J12" s="290"/>
      <c r="K12" s="290"/>
      <c r="L12" s="290"/>
      <c r="M12" s="290"/>
      <c r="N12" s="290"/>
      <c r="O12" s="290"/>
      <c r="P12" s="73"/>
      <c r="W12" s="81"/>
      <c r="X12" s="104">
        <f t="shared" si="0"/>
        <v>45596</v>
      </c>
      <c r="Y12" s="70">
        <f>AF14+1</f>
        <v>4</v>
      </c>
      <c r="Z12" s="71">
        <f t="shared" si="1"/>
        <v>45383</v>
      </c>
      <c r="AA12" s="96">
        <f t="shared" si="2"/>
        <v>45565</v>
      </c>
      <c r="AB12" s="81"/>
      <c r="AC12" s="81"/>
      <c r="AD12" s="81"/>
      <c r="AE12" s="67">
        <v>6</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45716</v>
      </c>
      <c r="Y13" s="70">
        <f>AF15+1</f>
        <v>5</v>
      </c>
      <c r="Z13" s="71">
        <f t="shared" si="1"/>
        <v>45566</v>
      </c>
      <c r="AA13" s="96">
        <f t="shared" si="2"/>
        <v>45688</v>
      </c>
      <c r="AB13" s="81"/>
      <c r="AC13" s="81"/>
      <c r="AD13" s="81"/>
      <c r="AE13" s="67">
        <v>6</v>
      </c>
      <c r="AF13" s="72">
        <v>2</v>
      </c>
      <c r="AG13" s="68"/>
      <c r="AI13" s="54"/>
    </row>
    <row r="14" spans="1:46" ht="30" customHeight="1">
      <c r="A14" s="75"/>
      <c r="B14" s="298" t="s">
        <v>17</v>
      </c>
      <c r="C14" s="299"/>
      <c r="D14" s="299"/>
      <c r="E14" s="300"/>
      <c r="F14" s="301"/>
      <c r="G14" s="302"/>
      <c r="H14" s="302"/>
      <c r="I14" s="302"/>
      <c r="J14" s="302"/>
      <c r="K14" s="302"/>
      <c r="L14" s="302"/>
      <c r="M14" s="302"/>
      <c r="N14" s="302"/>
      <c r="O14" s="303"/>
      <c r="P14" s="4"/>
      <c r="W14" s="81"/>
      <c r="X14" s="104">
        <f t="shared" si="0"/>
        <v>45900</v>
      </c>
      <c r="Y14" s="70">
        <f>Y13+1</f>
        <v>6</v>
      </c>
      <c r="Z14" s="71">
        <f t="shared" si="1"/>
        <v>45689</v>
      </c>
      <c r="AA14" s="96">
        <f t="shared" si="2"/>
        <v>45869</v>
      </c>
      <c r="AB14" s="81"/>
      <c r="AC14" s="81"/>
      <c r="AD14" s="81"/>
      <c r="AE14" s="67">
        <v>6</v>
      </c>
      <c r="AF14" s="72">
        <v>3</v>
      </c>
      <c r="AG14" s="68"/>
      <c r="AI14" s="54"/>
    </row>
    <row r="15" spans="1:46" ht="30" customHeight="1">
      <c r="A15" s="4"/>
      <c r="B15" s="304" t="s">
        <v>18</v>
      </c>
      <c r="C15" s="305"/>
      <c r="D15" s="305"/>
      <c r="E15" s="306"/>
      <c r="F15" s="307">
        <v>44835</v>
      </c>
      <c r="G15" s="308"/>
      <c r="H15" s="308"/>
      <c r="I15" s="126" t="s">
        <v>19</v>
      </c>
      <c r="J15" s="111">
        <v>2026</v>
      </c>
      <c r="K15" s="150" t="s">
        <v>6</v>
      </c>
      <c r="L15" s="111">
        <v>9</v>
      </c>
      <c r="M15" s="150" t="s">
        <v>20</v>
      </c>
      <c r="N15" s="111">
        <v>30</v>
      </c>
      <c r="O15" s="151" t="s">
        <v>8</v>
      </c>
      <c r="P15" s="4"/>
      <c r="W15" s="93"/>
      <c r="X15" s="104">
        <f t="shared" si="0"/>
        <v>46081</v>
      </c>
      <c r="Y15" s="92">
        <f>Y14+1</f>
        <v>7</v>
      </c>
      <c r="Z15" s="71">
        <f t="shared" si="1"/>
        <v>45870</v>
      </c>
      <c r="AA15" s="96">
        <f t="shared" si="2"/>
        <v>46053</v>
      </c>
      <c r="AC15" s="93"/>
      <c r="AD15" s="93"/>
      <c r="AE15" s="67">
        <v>6</v>
      </c>
      <c r="AF15" s="72">
        <v>4</v>
      </c>
      <c r="AG15" s="68"/>
      <c r="AI15" s="54"/>
    </row>
    <row r="16" spans="1:46" ht="30" customHeight="1">
      <c r="A16" s="4"/>
      <c r="B16" s="309" t="s">
        <v>21</v>
      </c>
      <c r="C16" s="310"/>
      <c r="D16" s="310"/>
      <c r="E16" s="310"/>
      <c r="F16" s="314" t="str">
        <f>IF(J4="","",INDEX($Z$9:$Z$17,MATCH($J$4,$Y$9:$Y$17,0)))</f>
        <v/>
      </c>
      <c r="G16" s="315"/>
      <c r="H16" s="316"/>
      <c r="I16" s="127" t="s">
        <v>19</v>
      </c>
      <c r="J16" s="317" t="str">
        <f>IF(J4="","",INDEX($AA$9:$AA$17,MATCH($J$4,$Y$9:$Y$17,0)))</f>
        <v/>
      </c>
      <c r="K16" s="317"/>
      <c r="L16" s="317"/>
      <c r="M16" s="317"/>
      <c r="N16" s="317"/>
      <c r="O16" s="318"/>
      <c r="P16" s="76"/>
      <c r="W16" s="94"/>
      <c r="X16" s="104">
        <f t="shared" si="0"/>
        <v>46265</v>
      </c>
      <c r="Y16" s="70">
        <f>Y15+1</f>
        <v>8</v>
      </c>
      <c r="Z16" s="71">
        <f>AA15+1</f>
        <v>46054</v>
      </c>
      <c r="AA16" s="96">
        <f>EOMONTH(Z16,AE19-1)</f>
        <v>46234</v>
      </c>
      <c r="AC16" s="94"/>
      <c r="AD16" s="94"/>
      <c r="AE16" s="67">
        <v>4</v>
      </c>
      <c r="AF16" s="72">
        <v>5</v>
      </c>
      <c r="AG16" s="68"/>
    </row>
    <row r="17" spans="1:39" ht="27.75" customHeight="1" thickBot="1">
      <c r="A17" s="48"/>
      <c r="B17" s="311"/>
      <c r="C17" s="312"/>
      <c r="D17" s="312"/>
      <c r="E17" s="313"/>
      <c r="F17" s="128"/>
      <c r="G17" s="129"/>
      <c r="H17" s="129" t="s">
        <v>22</v>
      </c>
      <c r="I17" s="112"/>
      <c r="J17" s="130" t="s">
        <v>23</v>
      </c>
      <c r="K17" s="131"/>
      <c r="L17" s="131"/>
      <c r="M17" s="131"/>
      <c r="N17" s="131"/>
      <c r="O17" s="132"/>
      <c r="P17" s="4"/>
      <c r="X17" s="288">
        <f t="shared" si="0"/>
        <v>46326</v>
      </c>
      <c r="Y17" s="171">
        <f>Y16+1</f>
        <v>9</v>
      </c>
      <c r="Z17" s="172">
        <f t="shared" ref="Z17" si="3">AA16+1</f>
        <v>46235</v>
      </c>
      <c r="AA17" s="173">
        <f t="shared" ref="AA17" si="4">EOMONTH(Z17,AE20-1)</f>
        <v>46295</v>
      </c>
      <c r="AE17" s="67">
        <v>6</v>
      </c>
      <c r="AF17" s="72">
        <v>6</v>
      </c>
      <c r="AG17" s="68"/>
    </row>
    <row r="18" spans="1:39" ht="30" customHeight="1" thickBot="1">
      <c r="A18" s="1"/>
      <c r="B18" s="319" t="s">
        <v>24</v>
      </c>
      <c r="C18" s="320"/>
      <c r="D18" s="320"/>
      <c r="E18" s="321"/>
      <c r="F18" s="322">
        <f>J18*I17</f>
        <v>0</v>
      </c>
      <c r="G18" s="323"/>
      <c r="H18" s="323"/>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2</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324" t="s">
        <v>28</v>
      </c>
      <c r="C22" s="324"/>
      <c r="D22" s="325"/>
      <c r="E22" s="326" t="str">
        <f>PHONETIC(E23)</f>
        <v/>
      </c>
      <c r="F22" s="326"/>
      <c r="G22" s="326"/>
      <c r="H22" s="326"/>
      <c r="I22" s="326"/>
      <c r="J22" s="326"/>
      <c r="K22" s="326"/>
      <c r="L22" s="326"/>
      <c r="M22" s="326"/>
      <c r="N22" s="326"/>
      <c r="O22" s="326"/>
      <c r="P22" s="4"/>
      <c r="AH22" s="78" t="s">
        <v>29</v>
      </c>
    </row>
    <row r="23" spans="1:39" ht="44.25" customHeight="1">
      <c r="A23" s="4"/>
      <c r="B23" s="327" t="s">
        <v>30</v>
      </c>
      <c r="C23" s="327"/>
      <c r="D23" s="328"/>
      <c r="E23" s="329"/>
      <c r="F23" s="329"/>
      <c r="G23" s="329"/>
      <c r="H23" s="329"/>
      <c r="I23" s="329"/>
      <c r="J23" s="329"/>
      <c r="K23" s="329"/>
      <c r="L23" s="329"/>
      <c r="M23" s="329"/>
      <c r="N23" s="329"/>
      <c r="O23" s="329"/>
      <c r="P23" s="4"/>
      <c r="Q23" s="2"/>
      <c r="R23" s="2"/>
      <c r="AH23" s="80" t="s">
        <v>119</v>
      </c>
    </row>
    <row r="24" spans="1:39" ht="18" customHeight="1">
      <c r="A24" s="4"/>
      <c r="B24" s="332" t="s">
        <v>31</v>
      </c>
      <c r="C24" s="332"/>
      <c r="D24" s="333"/>
      <c r="E24" s="334"/>
      <c r="F24" s="335" t="s">
        <v>28</v>
      </c>
      <c r="G24" s="335"/>
      <c r="H24" s="335"/>
      <c r="I24" s="326" t="str">
        <f>PHONETIC(I25)</f>
        <v/>
      </c>
      <c r="J24" s="326"/>
      <c r="K24" s="326"/>
      <c r="L24" s="326"/>
      <c r="M24" s="326"/>
      <c r="N24" s="326"/>
      <c r="O24" s="326"/>
      <c r="P24" s="4"/>
      <c r="AE24" s="117" t="s">
        <v>32</v>
      </c>
      <c r="AF24" s="118"/>
      <c r="AG24" s="119" t="s">
        <v>33</v>
      </c>
      <c r="AH24" s="119" t="s">
        <v>34</v>
      </c>
    </row>
    <row r="25" spans="1:39" ht="44" customHeight="1">
      <c r="A25" s="4"/>
      <c r="B25" s="332"/>
      <c r="C25" s="332"/>
      <c r="D25" s="333"/>
      <c r="E25" s="334"/>
      <c r="F25" s="332" t="s">
        <v>35</v>
      </c>
      <c r="G25" s="332"/>
      <c r="H25" s="332"/>
      <c r="I25" s="329"/>
      <c r="J25" s="329"/>
      <c r="K25" s="329"/>
      <c r="L25" s="329"/>
      <c r="M25" s="329"/>
      <c r="N25" s="329"/>
      <c r="O25" s="329"/>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339" t="s">
        <v>36</v>
      </c>
      <c r="C26" s="339"/>
      <c r="D26" s="339"/>
      <c r="E26" s="110"/>
      <c r="F26" s="332" t="s">
        <v>37</v>
      </c>
      <c r="G26" s="332"/>
      <c r="H26" s="332"/>
      <c r="I26" s="334"/>
      <c r="J26" s="334"/>
      <c r="K26" s="334"/>
      <c r="L26" s="334"/>
      <c r="M26" s="334"/>
      <c r="N26" s="334"/>
      <c r="O26" s="334"/>
      <c r="P26" s="4"/>
      <c r="S26" s="330"/>
      <c r="T26" s="331"/>
      <c r="U26" s="331"/>
      <c r="V26" s="331"/>
      <c r="W26" s="331"/>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324" t="s">
        <v>28</v>
      </c>
      <c r="C27" s="324"/>
      <c r="D27" s="324"/>
      <c r="E27" s="326" t="str">
        <f>PHONETIC(E28)</f>
        <v/>
      </c>
      <c r="F27" s="326"/>
      <c r="G27" s="326"/>
      <c r="H27" s="326"/>
      <c r="I27" s="326"/>
      <c r="J27" s="326"/>
      <c r="K27" s="326"/>
      <c r="L27" s="326"/>
      <c r="M27" s="326"/>
      <c r="N27" s="326"/>
      <c r="O27" s="326"/>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336" t="s">
        <v>38</v>
      </c>
      <c r="C28" s="336"/>
      <c r="D28" s="336"/>
      <c r="E28" s="329"/>
      <c r="F28" s="329"/>
      <c r="G28" s="329"/>
      <c r="H28" s="329"/>
      <c r="I28" s="329"/>
      <c r="J28" s="329"/>
      <c r="K28" s="329"/>
      <c r="L28" s="329"/>
      <c r="M28" s="329"/>
      <c r="N28" s="329"/>
      <c r="O28" s="329"/>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337"/>
      <c r="D30" s="338"/>
      <c r="E30" s="338"/>
      <c r="F30" s="338"/>
      <c r="G30" s="338"/>
      <c r="H30" s="338"/>
      <c r="I30" s="338"/>
      <c r="J30" s="338"/>
      <c r="K30" s="338"/>
      <c r="L30" s="338"/>
      <c r="M30" s="338"/>
      <c r="N30" s="338"/>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I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ud3HQ1Lt60JxJ+YezPE81C2vo1bmGfApGi7PgDaz24tPuzvzM4KBdFodYXElcF7hKb/6HZa4sMlCdrhC78R18Q==" saltValue="uAVPpEK1792MVCDmQI3xLw=="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2"/>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54" t="s">
        <v>39</v>
      </c>
      <c r="B1" s="354"/>
      <c r="C1" s="354"/>
      <c r="D1" s="354"/>
      <c r="E1" s="354"/>
      <c r="F1" s="354"/>
      <c r="G1" s="354"/>
      <c r="H1" s="354"/>
      <c r="I1" s="354"/>
      <c r="J1" s="355"/>
      <c r="K1" s="372" t="s">
        <v>132</v>
      </c>
      <c r="L1" s="373"/>
      <c r="M1" s="169" t="s">
        <v>40</v>
      </c>
      <c r="N1" s="168"/>
      <c r="O1" s="170"/>
      <c r="P1" s="372" t="s">
        <v>132</v>
      </c>
      <c r="Q1" s="373"/>
      <c r="R1" s="374" t="s">
        <v>132</v>
      </c>
      <c r="S1" s="373"/>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〈令和４年度第２回〉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40" t="s">
        <v>49</v>
      </c>
      <c r="AV7" s="340"/>
      <c r="AW7" s="340"/>
      <c r="AX7" s="340"/>
      <c r="AY7" s="340"/>
      <c r="AZ7" s="340"/>
      <c r="BA7" s="340"/>
      <c r="BB7" s="340"/>
      <c r="BC7" s="34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49" t="s">
        <v>50</v>
      </c>
      <c r="C9" s="349"/>
      <c r="D9" s="349"/>
      <c r="E9" s="349"/>
      <c r="F9" s="349"/>
      <c r="G9" s="349"/>
      <c r="H9" s="349"/>
      <c r="I9" s="16"/>
      <c r="K9" s="349" t="s">
        <v>51</v>
      </c>
      <c r="L9" s="349"/>
      <c r="M9" s="349"/>
      <c r="N9" s="349"/>
      <c r="O9" s="349"/>
      <c r="P9" s="349"/>
      <c r="Q9" s="349"/>
      <c r="R9" s="349"/>
      <c r="S9" s="349"/>
      <c r="U9" s="349" t="s">
        <v>52</v>
      </c>
      <c r="V9" s="349"/>
      <c r="W9" s="349"/>
      <c r="X9" s="349"/>
      <c r="Y9" s="349"/>
      <c r="Z9" s="349"/>
      <c r="AA9" s="349"/>
      <c r="AB9" s="349"/>
      <c r="AC9" s="349"/>
      <c r="AD9" s="349"/>
      <c r="AE9" s="349"/>
      <c r="AF9" s="349"/>
      <c r="AQ9" s="2"/>
      <c r="AR9" s="2"/>
      <c r="AS9" s="2"/>
      <c r="AT9" s="157"/>
      <c r="AU9" s="357" t="s">
        <v>53</v>
      </c>
      <c r="AV9" s="357" t="s">
        <v>54</v>
      </c>
      <c r="AW9" s="358" t="s">
        <v>55</v>
      </c>
      <c r="AX9" s="358" t="s">
        <v>131</v>
      </c>
      <c r="AY9" s="356" t="s">
        <v>56</v>
      </c>
      <c r="AZ9" s="356"/>
      <c r="BA9" s="356"/>
      <c r="BB9" s="356"/>
      <c r="BC9" s="216" t="s">
        <v>139</v>
      </c>
    </row>
    <row r="10" spans="1:55" s="7" customFormat="1" ht="7.5" customHeight="1">
      <c r="B10" s="21"/>
      <c r="C10" s="21"/>
      <c r="D10" s="21"/>
      <c r="E10" s="21"/>
      <c r="F10" s="21"/>
      <c r="G10" s="21"/>
      <c r="H10" s="21"/>
      <c r="I10" s="16"/>
      <c r="AQ10" s="2"/>
      <c r="AR10" s="2"/>
      <c r="AS10" s="2"/>
      <c r="AT10" s="157"/>
      <c r="AU10" s="357"/>
      <c r="AV10" s="357"/>
      <c r="AW10" s="358"/>
      <c r="AX10" s="358"/>
      <c r="AY10" s="356"/>
      <c r="AZ10" s="356"/>
      <c r="BA10" s="356"/>
      <c r="BB10" s="356"/>
      <c r="BC10" s="157"/>
    </row>
    <row r="11" spans="1:55" ht="36.75" customHeight="1">
      <c r="A11" s="348" t="str">
        <f>様式第10号!AG25</f>
        <v/>
      </c>
      <c r="B11" s="348"/>
      <c r="C11" s="11" t="s">
        <v>7</v>
      </c>
      <c r="D11" s="124" t="s">
        <v>57</v>
      </c>
      <c r="E11" s="344"/>
      <c r="F11" s="345"/>
      <c r="G11" s="359" t="s">
        <v>58</v>
      </c>
      <c r="H11" s="359"/>
      <c r="I11" s="359"/>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44"/>
      <c r="AD11" s="345"/>
      <c r="AE11" s="359" t="s">
        <v>58</v>
      </c>
      <c r="AF11" s="359"/>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48" t="str">
        <f>様式第10号!AG26</f>
        <v/>
      </c>
      <c r="B12" s="348"/>
      <c r="C12" s="11" t="s">
        <v>7</v>
      </c>
      <c r="D12" s="124" t="s">
        <v>57</v>
      </c>
      <c r="E12" s="344"/>
      <c r="F12" s="345"/>
      <c r="G12" s="359" t="s">
        <v>58</v>
      </c>
      <c r="H12" s="359"/>
      <c r="I12" s="359"/>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44"/>
      <c r="AD12" s="345"/>
      <c r="AE12" s="359" t="s">
        <v>58</v>
      </c>
      <c r="AF12" s="359"/>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48" t="str">
        <f>様式第10号!AG27</f>
        <v/>
      </c>
      <c r="B13" s="348"/>
      <c r="C13" s="11" t="s">
        <v>7</v>
      </c>
      <c r="D13" s="124" t="s">
        <v>57</v>
      </c>
      <c r="E13" s="344"/>
      <c r="F13" s="345"/>
      <c r="G13" s="359" t="s">
        <v>58</v>
      </c>
      <c r="H13" s="359"/>
      <c r="I13" s="359"/>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44"/>
      <c r="AD13" s="345"/>
      <c r="AE13" s="359" t="s">
        <v>58</v>
      </c>
      <c r="AF13" s="359"/>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48" t="str">
        <f>様式第10号!AG28</f>
        <v/>
      </c>
      <c r="B14" s="348"/>
      <c r="C14" s="11" t="s">
        <v>7</v>
      </c>
      <c r="D14" s="124" t="s">
        <v>57</v>
      </c>
      <c r="E14" s="344"/>
      <c r="F14" s="345"/>
      <c r="G14" s="359" t="s">
        <v>58</v>
      </c>
      <c r="H14" s="359"/>
      <c r="I14" s="359"/>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44"/>
      <c r="AD14" s="345"/>
      <c r="AE14" s="359" t="s">
        <v>58</v>
      </c>
      <c r="AF14" s="359"/>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48" t="str">
        <f>様式第10号!AG29</f>
        <v/>
      </c>
      <c r="B15" s="348"/>
      <c r="C15" s="11" t="s">
        <v>7</v>
      </c>
      <c r="D15" s="124" t="s">
        <v>57</v>
      </c>
      <c r="E15" s="344"/>
      <c r="F15" s="345"/>
      <c r="G15" s="359" t="s">
        <v>58</v>
      </c>
      <c r="H15" s="359"/>
      <c r="I15" s="359"/>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44"/>
      <c r="AD15" s="345"/>
      <c r="AE15" s="359" t="s">
        <v>58</v>
      </c>
      <c r="AF15" s="359"/>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48" t="str">
        <f>様式第10号!AG30</f>
        <v/>
      </c>
      <c r="B16" s="348"/>
      <c r="C16" s="11" t="s">
        <v>7</v>
      </c>
      <c r="D16" s="124" t="s">
        <v>57</v>
      </c>
      <c r="E16" s="344"/>
      <c r="F16" s="345"/>
      <c r="G16" s="359" t="s">
        <v>58</v>
      </c>
      <c r="H16" s="359"/>
      <c r="I16" s="359"/>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44"/>
      <c r="AD16" s="345"/>
      <c r="AE16" s="359" t="s">
        <v>58</v>
      </c>
      <c r="AF16" s="359"/>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57" t="s">
        <v>63</v>
      </c>
      <c r="AV17" s="357"/>
      <c r="AX17" s="153"/>
    </row>
    <row r="18" spans="1:55" ht="32.25" customHeight="1">
      <c r="A18" s="359" t="s">
        <v>64</v>
      </c>
      <c r="B18" s="359"/>
      <c r="C18" s="359"/>
      <c r="D18" s="124" t="s">
        <v>57</v>
      </c>
      <c r="E18" s="361" t="str">
        <f>IF(様式第10号!$I$17="","",ROUNDDOWN(SUM($E$11:$F$16)/(様式第10号!I17)/4,2))</f>
        <v/>
      </c>
      <c r="F18" s="362"/>
      <c r="G18" s="359" t="s">
        <v>58</v>
      </c>
      <c r="H18" s="359"/>
      <c r="I18" s="359"/>
      <c r="J18" s="360"/>
      <c r="K18" s="360"/>
      <c r="L18" s="125"/>
      <c r="M18" s="360"/>
      <c r="N18" s="360"/>
      <c r="O18" s="360"/>
      <c r="P18" s="360"/>
      <c r="Q18" s="360"/>
      <c r="R18" s="16"/>
      <c r="U18" s="359" t="s">
        <v>65</v>
      </c>
      <c r="V18" s="359"/>
      <c r="W18" s="124"/>
      <c r="X18" s="124"/>
      <c r="Y18" s="124"/>
      <c r="Z18" s="124"/>
      <c r="AA18" s="124"/>
      <c r="AB18" s="124" t="s">
        <v>57</v>
      </c>
      <c r="AC18" s="361" t="str">
        <f>IF(SUM(AC11:AD16)=0,"",SUM(AC11:AD16))</f>
        <v/>
      </c>
      <c r="AD18" s="362"/>
      <c r="AE18" s="359" t="s">
        <v>58</v>
      </c>
      <c r="AF18" s="359"/>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49" t="s">
        <v>70</v>
      </c>
      <c r="C21" s="349"/>
      <c r="D21" s="349"/>
      <c r="E21" s="349"/>
      <c r="F21" s="349"/>
      <c r="G21" s="349"/>
      <c r="H21" s="349"/>
      <c r="I21" s="16"/>
      <c r="AU21" s="153">
        <f t="shared" si="15"/>
        <v>4</v>
      </c>
    </row>
    <row r="22" spans="1:55" ht="16.5" customHeight="1">
      <c r="B22" s="21"/>
      <c r="C22" s="21"/>
      <c r="D22" s="21"/>
      <c r="E22" s="21"/>
      <c r="F22" s="21"/>
      <c r="G22" s="21"/>
      <c r="H22" s="21"/>
      <c r="I22" s="16"/>
      <c r="AU22" s="153">
        <f t="shared" si="15"/>
        <v>5</v>
      </c>
    </row>
    <row r="23" spans="1:55" ht="36" customHeight="1">
      <c r="A23" s="367" t="str">
        <f>A11</f>
        <v/>
      </c>
      <c r="B23" s="367"/>
      <c r="C23" s="25" t="s">
        <v>7</v>
      </c>
      <c r="D23" s="124" t="s">
        <v>57</v>
      </c>
      <c r="E23" s="366"/>
      <c r="F23" s="366"/>
      <c r="G23" s="366"/>
      <c r="H23" s="366"/>
      <c r="I23" s="366"/>
      <c r="J23" s="366"/>
      <c r="K23" s="366"/>
      <c r="L23" s="366"/>
      <c r="M23" s="366"/>
      <c r="N23" s="366"/>
      <c r="O23" s="366"/>
      <c r="P23" s="370" t="str">
        <f>A14</f>
        <v/>
      </c>
      <c r="Q23" s="371"/>
      <c r="R23" s="11" t="s">
        <v>7</v>
      </c>
      <c r="S23" s="124" t="s">
        <v>57</v>
      </c>
      <c r="T23" s="350"/>
      <c r="U23" s="351"/>
      <c r="V23" s="351"/>
      <c r="W23" s="351"/>
      <c r="X23" s="351"/>
      <c r="Y23" s="351"/>
      <c r="Z23" s="351"/>
      <c r="AA23" s="351"/>
      <c r="AB23" s="351"/>
      <c r="AC23" s="351"/>
      <c r="AD23" s="351"/>
      <c r="AE23" s="352"/>
      <c r="AF23" s="143"/>
      <c r="AU23" s="153">
        <f t="shared" si="15"/>
        <v>6</v>
      </c>
    </row>
    <row r="24" spans="1:55" ht="36" customHeight="1">
      <c r="A24" s="368" t="str">
        <f>A12</f>
        <v/>
      </c>
      <c r="B24" s="368"/>
      <c r="C24" s="25" t="s">
        <v>7</v>
      </c>
      <c r="D24" s="124" t="s">
        <v>57</v>
      </c>
      <c r="E24" s="350"/>
      <c r="F24" s="351"/>
      <c r="G24" s="351"/>
      <c r="H24" s="351"/>
      <c r="I24" s="351"/>
      <c r="J24" s="351"/>
      <c r="K24" s="351"/>
      <c r="L24" s="351"/>
      <c r="M24" s="351"/>
      <c r="N24" s="351"/>
      <c r="O24" s="352"/>
      <c r="P24" s="370" t="str">
        <f>A15</f>
        <v/>
      </c>
      <c r="Q24" s="371"/>
      <c r="R24" s="11" t="s">
        <v>7</v>
      </c>
      <c r="S24" s="124" t="s">
        <v>57</v>
      </c>
      <c r="T24" s="363"/>
      <c r="U24" s="364"/>
      <c r="V24" s="364"/>
      <c r="W24" s="364"/>
      <c r="X24" s="364"/>
      <c r="Y24" s="364"/>
      <c r="Z24" s="364"/>
      <c r="AA24" s="364"/>
      <c r="AB24" s="364"/>
      <c r="AC24" s="364"/>
      <c r="AD24" s="364"/>
      <c r="AE24" s="365"/>
      <c r="AF24" s="143"/>
      <c r="AU24" s="153">
        <f t="shared" si="15"/>
        <v>7</v>
      </c>
    </row>
    <row r="25" spans="1:55" ht="36" customHeight="1">
      <c r="A25" s="368" t="str">
        <f>A13</f>
        <v/>
      </c>
      <c r="B25" s="368"/>
      <c r="C25" s="25" t="s">
        <v>7</v>
      </c>
      <c r="D25" s="124" t="s">
        <v>57</v>
      </c>
      <c r="E25" s="366"/>
      <c r="F25" s="366"/>
      <c r="G25" s="366"/>
      <c r="H25" s="366"/>
      <c r="I25" s="366"/>
      <c r="J25" s="366"/>
      <c r="K25" s="366"/>
      <c r="L25" s="366"/>
      <c r="M25" s="366"/>
      <c r="N25" s="366"/>
      <c r="O25" s="366"/>
      <c r="P25" s="370" t="str">
        <f>A16</f>
        <v/>
      </c>
      <c r="Q25" s="371"/>
      <c r="R25" s="11" t="s">
        <v>7</v>
      </c>
      <c r="S25" s="124" t="s">
        <v>57</v>
      </c>
      <c r="T25" s="350"/>
      <c r="U25" s="351"/>
      <c r="V25" s="351"/>
      <c r="W25" s="351"/>
      <c r="X25" s="351"/>
      <c r="Y25" s="351"/>
      <c r="Z25" s="351"/>
      <c r="AA25" s="351"/>
      <c r="AB25" s="351"/>
      <c r="AC25" s="351"/>
      <c r="AD25" s="351"/>
      <c r="AE25" s="352"/>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5"/>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5"/>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46" t="s">
        <v>72</v>
      </c>
      <c r="C33" s="347"/>
      <c r="E33" s="353" t="s">
        <v>73</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46" t="s">
        <v>72</v>
      </c>
      <c r="C35" s="347"/>
      <c r="E35" s="369" t="s">
        <v>133</v>
      </c>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46" t="s">
        <v>72</v>
      </c>
      <c r="C41" s="347"/>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46" t="s">
        <v>72</v>
      </c>
      <c r="C43" s="347"/>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46" t="s">
        <v>72</v>
      </c>
      <c r="C47" s="347"/>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46" t="s">
        <v>79</v>
      </c>
      <c r="C49" s="347"/>
      <c r="E49" s="12" t="s">
        <v>80</v>
      </c>
      <c r="AU49" s="153" t="s">
        <v>69</v>
      </c>
    </row>
    <row r="61" spans="1:47" ht="28.5" customHeight="1">
      <c r="A61" s="202"/>
      <c r="B61" s="203" t="s">
        <v>127</v>
      </c>
      <c r="C61" s="207" t="s">
        <v>128</v>
      </c>
      <c r="D61" s="207"/>
      <c r="E61" s="207"/>
      <c r="F61" s="207"/>
      <c r="G61" s="202"/>
      <c r="H61" s="202"/>
      <c r="I61" s="341" t="str">
        <f>IF(BC11=0,"",IF(様式第10号!J4=1,"正社員採用日",BC11))</f>
        <v/>
      </c>
      <c r="J61" s="341"/>
      <c r="K61" s="341"/>
      <c r="L61" s="341"/>
      <c r="M61" s="341"/>
      <c r="N61" s="341"/>
      <c r="O61" s="341"/>
      <c r="P61" s="341"/>
      <c r="Q61" s="204" t="s">
        <v>19</v>
      </c>
      <c r="S61" s="341" t="str">
        <f>IFERROR(INDEX(BC11:BC16,COUNTIF(AV11:AV16,"&lt;&gt;0")),"")</f>
        <v/>
      </c>
      <c r="T61" s="341"/>
      <c r="U61" s="341"/>
      <c r="V61" s="341"/>
      <c r="W61" s="341"/>
      <c r="X61" s="341"/>
      <c r="Y61" s="213"/>
      <c r="Z61" s="213"/>
      <c r="AA61" s="213"/>
      <c r="AB61" s="205"/>
      <c r="AC61" s="205"/>
      <c r="AE61" s="205"/>
      <c r="AF61" s="214" t="s">
        <v>137</v>
      </c>
    </row>
    <row r="62" spans="1:47" ht="28">
      <c r="A62" s="202"/>
      <c r="B62" s="203" t="s">
        <v>127</v>
      </c>
      <c r="C62" s="342" t="s">
        <v>129</v>
      </c>
      <c r="D62" s="342"/>
      <c r="E62" s="342"/>
      <c r="F62" s="342"/>
      <c r="G62" s="202"/>
      <c r="H62" s="202"/>
      <c r="I62" s="343" t="str">
        <f>AW11</f>
        <v/>
      </c>
      <c r="J62" s="343"/>
      <c r="K62" s="343"/>
      <c r="L62" s="343"/>
      <c r="M62" s="343"/>
      <c r="N62" s="343"/>
      <c r="O62" s="343"/>
      <c r="P62" s="343"/>
      <c r="Q62" s="204" t="s">
        <v>19</v>
      </c>
      <c r="S62" s="343" t="str">
        <f>IFERROR(INDEX(AV11:AV16,COUNTIF(AV11:AV16,"&lt;&gt;0")),"")</f>
        <v/>
      </c>
      <c r="T62" s="343"/>
      <c r="U62" s="343"/>
      <c r="V62" s="343"/>
      <c r="W62" s="343"/>
      <c r="X62" s="343"/>
      <c r="Y62" s="343"/>
      <c r="Z62" s="343"/>
      <c r="AA62" s="215"/>
      <c r="AB62" s="206"/>
      <c r="AC62" s="206"/>
      <c r="AD62" s="206"/>
      <c r="AE62" s="206"/>
      <c r="AF62" s="214" t="s">
        <v>138</v>
      </c>
    </row>
  </sheetData>
  <sheetProtection algorithmName="SHA-512" hashValue="32IWAsmw7VnzQMC+BtfhqdaPrs8GTIYsvkrvFqovCoM6JkNOG4ki5hqh+4U9kRdpM2D5EgRMrzQ3wa0lKiwqrQ==" saltValue="L/dHhKTZDfB3Ma4jFqFplw=="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1:P61"/>
    <mergeCell ref="S61:X61"/>
    <mergeCell ref="C62:F62"/>
    <mergeCell ref="I62:P62"/>
    <mergeCell ref="S62:Z62"/>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91" t="s">
        <v>82</v>
      </c>
      <c r="K2" s="392"/>
      <c r="L2" s="392"/>
      <c r="M2" s="392"/>
      <c r="N2" s="392"/>
      <c r="O2" s="392"/>
      <c r="P2" s="392"/>
      <c r="Q2" s="392"/>
      <c r="R2" s="392"/>
      <c r="S2" s="392"/>
      <c r="T2" s="392"/>
      <c r="U2" s="392"/>
      <c r="V2" s="393"/>
      <c r="Z2" s="220" t="s">
        <v>140</v>
      </c>
    </row>
    <row r="3" spans="1:60" ht="34" thickBot="1">
      <c r="A3" s="400" t="s">
        <v>145</v>
      </c>
      <c r="B3" s="400"/>
      <c r="C3" s="400"/>
      <c r="D3" s="400"/>
      <c r="E3" s="400"/>
      <c r="F3" s="400"/>
      <c r="G3" s="400"/>
      <c r="H3" s="400"/>
      <c r="I3" s="400"/>
      <c r="J3" s="394"/>
      <c r="K3" s="395"/>
      <c r="L3" s="395"/>
      <c r="M3" s="395"/>
      <c r="N3" s="395"/>
      <c r="O3" s="395"/>
      <c r="P3" s="395"/>
      <c r="Q3" s="395"/>
      <c r="R3" s="395"/>
      <c r="S3" s="395"/>
      <c r="T3" s="395"/>
      <c r="U3" s="395"/>
      <c r="V3" s="396"/>
      <c r="Z3" s="258">
        <v>45383</v>
      </c>
      <c r="AA3" s="222" t="s">
        <v>141</v>
      </c>
      <c r="AB3" s="222" t="s">
        <v>142</v>
      </c>
      <c r="AC3" s="222"/>
    </row>
    <row r="4" spans="1:60" ht="18.75" customHeight="1">
      <c r="H4" s="221"/>
      <c r="I4" s="221"/>
      <c r="J4" s="397"/>
      <c r="K4" s="398"/>
      <c r="L4" s="398"/>
      <c r="M4" s="398"/>
      <c r="N4" s="398"/>
      <c r="O4" s="398"/>
      <c r="P4" s="398"/>
      <c r="Q4" s="398"/>
      <c r="R4" s="398"/>
      <c r="S4" s="398"/>
      <c r="T4" s="398"/>
      <c r="U4" s="398"/>
      <c r="V4" s="399"/>
      <c r="Z4" s="222"/>
      <c r="AA4" s="222"/>
      <c r="AB4" s="222"/>
      <c r="AC4" s="222"/>
    </row>
    <row r="5" spans="1:60" ht="19" thickBot="1">
      <c r="Z5" s="222"/>
      <c r="AA5" s="401" t="s">
        <v>143</v>
      </c>
      <c r="AB5" s="401"/>
      <c r="AC5" s="401"/>
    </row>
    <row r="6" spans="1:60" ht="30" customHeight="1" thickBot="1">
      <c r="A6" s="377" t="s">
        <v>83</v>
      </c>
      <c r="B6" s="377"/>
      <c r="C6" s="223" t="s">
        <v>84</v>
      </c>
      <c r="D6" s="223" t="s">
        <v>85</v>
      </c>
      <c r="E6" s="223" t="s">
        <v>86</v>
      </c>
      <c r="F6" s="223" t="s">
        <v>87</v>
      </c>
      <c r="G6" s="223" t="s">
        <v>88</v>
      </c>
      <c r="H6" s="223" t="s">
        <v>89</v>
      </c>
      <c r="I6" s="223"/>
      <c r="J6" s="223" t="s">
        <v>85</v>
      </c>
      <c r="K6" s="223" t="s">
        <v>86</v>
      </c>
      <c r="L6" s="223" t="s">
        <v>87</v>
      </c>
      <c r="M6" s="223" t="s">
        <v>88</v>
      </c>
      <c r="N6" s="223" t="s">
        <v>89</v>
      </c>
      <c r="O6" s="402" t="s">
        <v>90</v>
      </c>
      <c r="P6" s="403"/>
      <c r="Q6" s="404"/>
      <c r="R6" s="224"/>
      <c r="S6" s="405" t="s">
        <v>91</v>
      </c>
      <c r="T6" s="406"/>
      <c r="U6" s="406"/>
      <c r="V6" s="407"/>
      <c r="Z6" s="223" t="s">
        <v>84</v>
      </c>
      <c r="AA6" s="223" t="s">
        <v>85</v>
      </c>
      <c r="AB6" s="248"/>
      <c r="AC6" s="223" t="s">
        <v>85</v>
      </c>
    </row>
    <row r="7" spans="1:60" ht="30" customHeight="1" thickTop="1" thickBot="1">
      <c r="A7" s="226" t="s">
        <v>92</v>
      </c>
      <c r="B7" s="227" t="s">
        <v>93</v>
      </c>
      <c r="C7" s="228">
        <f>EOMONTH($Z$3,0)</f>
        <v>45412</v>
      </c>
      <c r="D7" s="229">
        <f>DATE(YEAR($Z$3),MONTH($Z$3)-1,21)</f>
        <v>45372</v>
      </c>
      <c r="E7" s="230">
        <v>0.33333333333333331</v>
      </c>
      <c r="F7" s="231">
        <v>0.70833333333333337</v>
      </c>
      <c r="G7" s="232" t="s">
        <v>94</v>
      </c>
      <c r="H7" s="233" t="s">
        <v>95</v>
      </c>
      <c r="I7" s="234" t="s">
        <v>96</v>
      </c>
      <c r="J7" s="229">
        <f>DATE(YEAR($Z$3),MONTH($Z$3),20)</f>
        <v>45402</v>
      </c>
      <c r="K7" s="230">
        <v>0.33333333333333331</v>
      </c>
      <c r="L7" s="231">
        <v>0.70833333333333337</v>
      </c>
      <c r="M7" s="232" t="s">
        <v>94</v>
      </c>
      <c r="N7" s="233" t="s">
        <v>95</v>
      </c>
      <c r="O7" s="413" t="s">
        <v>97</v>
      </c>
      <c r="P7" s="414"/>
      <c r="Q7" s="415"/>
      <c r="R7" s="224"/>
      <c r="S7" s="408"/>
      <c r="T7" s="385"/>
      <c r="U7" s="385"/>
      <c r="V7" s="409"/>
      <c r="Z7" s="228">
        <f>EOMONTH($Z$3,0)</f>
        <v>45412</v>
      </c>
      <c r="AA7" s="229">
        <f>DATE(YEAR($Z$3),MONTH($Z$3)-1,21)</f>
        <v>45372</v>
      </c>
      <c r="AB7" s="249"/>
      <c r="AC7" s="229">
        <f>DATE(YEAR($Z$3),MONTH($Z$3),20)</f>
        <v>45402</v>
      </c>
    </row>
    <row r="8" spans="1:60" ht="30" customHeight="1" thickTop="1" thickBot="1">
      <c r="A8" s="226" t="s">
        <v>98</v>
      </c>
      <c r="B8" s="227" t="s">
        <v>99</v>
      </c>
      <c r="C8" s="228">
        <f>DATE(YEAR($Z$3),MONTH($Z$3),20)</f>
        <v>45402</v>
      </c>
      <c r="D8" s="229">
        <f>DATE(YEAR($Z$3),MONTH($Z$3)-2,21)</f>
        <v>45343</v>
      </c>
      <c r="E8" s="230">
        <v>0.33333333333333331</v>
      </c>
      <c r="F8" s="231">
        <v>0.70833333333333337</v>
      </c>
      <c r="G8" s="232" t="s">
        <v>94</v>
      </c>
      <c r="H8" s="233" t="s">
        <v>95</v>
      </c>
      <c r="I8" s="234" t="s">
        <v>96</v>
      </c>
      <c r="J8" s="229">
        <f>DATE(YEAR($Z$3),MONTH($Z$3)-1,20)</f>
        <v>45371</v>
      </c>
      <c r="K8" s="230">
        <v>0.33333333333333331</v>
      </c>
      <c r="L8" s="231">
        <v>0.70833333333333337</v>
      </c>
      <c r="M8" s="232" t="s">
        <v>94</v>
      </c>
      <c r="N8" s="233" t="s">
        <v>95</v>
      </c>
      <c r="O8" s="413" t="s">
        <v>97</v>
      </c>
      <c r="P8" s="414"/>
      <c r="Q8" s="415"/>
      <c r="R8" s="224"/>
      <c r="S8" s="408"/>
      <c r="T8" s="385"/>
      <c r="U8" s="385"/>
      <c r="V8" s="409"/>
      <c r="Z8" s="228">
        <f>DATE(YEAR($Z$3),MONTH($Z$3),20)</f>
        <v>45402</v>
      </c>
      <c r="AA8" s="229">
        <f>DATE(YEAR($Z$3),MONTH($Z$3)-2,21)</f>
        <v>45343</v>
      </c>
      <c r="AB8" s="249"/>
      <c r="AC8" s="229">
        <f>DATE(YEAR($Z$3),MONTH($Z$3)-1,20)</f>
        <v>45371</v>
      </c>
    </row>
    <row r="9" spans="1:60" ht="30" customHeight="1" thickTop="1" thickBot="1">
      <c r="A9" s="226" t="s">
        <v>100</v>
      </c>
      <c r="B9" s="227" t="s">
        <v>101</v>
      </c>
      <c r="C9" s="228">
        <f>DATE(YEAR($Z$3),MONTH($Z$3),20)</f>
        <v>45402</v>
      </c>
      <c r="D9" s="229">
        <f>DATE(YEAR($Z$3),MONTH($Z$3)-1,1)</f>
        <v>45352</v>
      </c>
      <c r="E9" s="230">
        <v>0.33333333333333331</v>
      </c>
      <c r="F9" s="231">
        <v>0.70833333333333337</v>
      </c>
      <c r="G9" s="232" t="s">
        <v>94</v>
      </c>
      <c r="H9" s="233" t="s">
        <v>95</v>
      </c>
      <c r="I9" s="234" t="s">
        <v>96</v>
      </c>
      <c r="J9" s="229">
        <f>EOMONTH($Z$3-1,0)</f>
        <v>45382</v>
      </c>
      <c r="K9" s="230">
        <v>0.33333333333333331</v>
      </c>
      <c r="L9" s="231">
        <v>0.70833333333333337</v>
      </c>
      <c r="M9" s="232" t="s">
        <v>94</v>
      </c>
      <c r="N9" s="233" t="s">
        <v>95</v>
      </c>
      <c r="O9" s="413" t="s">
        <v>97</v>
      </c>
      <c r="P9" s="414"/>
      <c r="Q9" s="415"/>
      <c r="R9" s="224"/>
      <c r="S9" s="408"/>
      <c r="T9" s="385"/>
      <c r="U9" s="385"/>
      <c r="V9" s="409"/>
      <c r="Z9" s="228">
        <f>DATE(YEAR($Z$3),MONTH($Z$3),20)</f>
        <v>45402</v>
      </c>
      <c r="AA9" s="229">
        <f>DATE(YEAR($Z$3),MONTH($Z$3)-1,1)</f>
        <v>45352</v>
      </c>
      <c r="AB9" s="249"/>
      <c r="AC9" s="229">
        <f>EOMONTH($Z$3-1,0)</f>
        <v>45382</v>
      </c>
    </row>
    <row r="10" spans="1:60" ht="30" customHeight="1" thickTop="1" thickBot="1">
      <c r="A10" s="226" t="s">
        <v>102</v>
      </c>
      <c r="B10" s="227" t="s">
        <v>103</v>
      </c>
      <c r="C10" s="228">
        <f>EOMONTH($Z$3,0)</f>
        <v>45412</v>
      </c>
      <c r="D10" s="229">
        <f>DATE(YEAR($Z$3),MONTH($Z$3),1)</f>
        <v>45383</v>
      </c>
      <c r="E10" s="230">
        <v>0.33333333333333331</v>
      </c>
      <c r="F10" s="231">
        <v>0.70833333333333337</v>
      </c>
      <c r="G10" s="232" t="s">
        <v>94</v>
      </c>
      <c r="H10" s="233" t="s">
        <v>95</v>
      </c>
      <c r="I10" s="234" t="s">
        <v>96</v>
      </c>
      <c r="J10" s="229">
        <f>EOMONTH($Z$3,0)</f>
        <v>45412</v>
      </c>
      <c r="K10" s="230">
        <v>0.33333333333333331</v>
      </c>
      <c r="L10" s="231">
        <v>0.70833333333333337</v>
      </c>
      <c r="M10" s="232" t="s">
        <v>94</v>
      </c>
      <c r="N10" s="233" t="s">
        <v>95</v>
      </c>
      <c r="O10" s="416" t="s">
        <v>97</v>
      </c>
      <c r="P10" s="417"/>
      <c r="Q10" s="418"/>
      <c r="R10" s="224"/>
      <c r="S10" s="410"/>
      <c r="T10" s="411"/>
      <c r="U10" s="411"/>
      <c r="V10" s="412"/>
      <c r="Z10" s="228">
        <f>EOMONTH($Z$3,0)</f>
        <v>45412</v>
      </c>
      <c r="AA10" s="229">
        <f>DATE(YEAR($Z$3),MONTH($Z$3),1)</f>
        <v>45383</v>
      </c>
      <c r="AB10" s="249"/>
      <c r="AC10" s="229">
        <f>EOMONTH($Z$3,0)</f>
        <v>45412</v>
      </c>
    </row>
    <row r="11" spans="1:60" ht="26" thickTop="1" thickBot="1">
      <c r="A11" s="376"/>
      <c r="B11" s="37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77" t="s">
        <v>104</v>
      </c>
      <c r="B12" s="377"/>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378" t="s">
        <v>115</v>
      </c>
      <c r="P12" s="379"/>
      <c r="Q12" s="380"/>
      <c r="R12" s="236"/>
      <c r="S12" s="381" t="s">
        <v>116</v>
      </c>
      <c r="T12" s="382"/>
      <c r="U12" s="382"/>
      <c r="V12" s="383"/>
      <c r="Z12" s="223" t="s">
        <v>84</v>
      </c>
      <c r="AA12" s="250"/>
      <c r="AB12" s="222"/>
      <c r="AC12" s="222"/>
    </row>
    <row r="13" spans="1:60" ht="30" customHeight="1">
      <c r="A13" s="226" t="s">
        <v>92</v>
      </c>
      <c r="B13" s="227" t="s">
        <v>93</v>
      </c>
      <c r="C13" s="237">
        <f>C7</f>
        <v>45412</v>
      </c>
      <c r="D13" s="238">
        <v>25</v>
      </c>
      <c r="E13" s="238">
        <v>200</v>
      </c>
      <c r="F13" s="239">
        <v>200000</v>
      </c>
      <c r="G13" s="239">
        <v>5000</v>
      </c>
      <c r="H13" s="239">
        <v>10000</v>
      </c>
      <c r="I13" s="239">
        <v>2000</v>
      </c>
      <c r="J13" s="239">
        <v>15000</v>
      </c>
      <c r="K13" s="239">
        <v>2000</v>
      </c>
      <c r="L13" s="239">
        <v>10000</v>
      </c>
      <c r="M13" s="239">
        <v>5000</v>
      </c>
      <c r="N13" s="240">
        <v>181000</v>
      </c>
      <c r="O13" s="241">
        <f>D7</f>
        <v>45372</v>
      </c>
      <c r="P13" s="242" t="s">
        <v>117</v>
      </c>
      <c r="Q13" s="243">
        <f>J7</f>
        <v>45402</v>
      </c>
      <c r="R13" s="236"/>
      <c r="S13" s="384"/>
      <c r="T13" s="385"/>
      <c r="U13" s="385"/>
      <c r="V13" s="386"/>
      <c r="Z13" s="237">
        <f>Z7</f>
        <v>45412</v>
      </c>
      <c r="AA13" s="251"/>
      <c r="AB13" s="248"/>
      <c r="AC13" s="248"/>
      <c r="AF13" s="259"/>
    </row>
    <row r="14" spans="1:60" ht="30" customHeight="1">
      <c r="A14" s="226" t="s">
        <v>98</v>
      </c>
      <c r="B14" s="227" t="s">
        <v>99</v>
      </c>
      <c r="C14" s="237">
        <f>C8</f>
        <v>45402</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45343</v>
      </c>
      <c r="P14" s="242" t="s">
        <v>117</v>
      </c>
      <c r="Q14" s="243">
        <f t="shared" ref="Q14:Q16" si="1">J8</f>
        <v>45371</v>
      </c>
      <c r="R14" s="236"/>
      <c r="S14" s="384"/>
      <c r="T14" s="385"/>
      <c r="U14" s="385"/>
      <c r="V14" s="386"/>
      <c r="Z14" s="237">
        <f>Z8</f>
        <v>45402</v>
      </c>
      <c r="AA14" s="251"/>
      <c r="AB14" s="248"/>
      <c r="AC14" s="248"/>
    </row>
    <row r="15" spans="1:60" ht="30" customHeight="1">
      <c r="A15" s="226" t="s">
        <v>100</v>
      </c>
      <c r="B15" s="227" t="s">
        <v>101</v>
      </c>
      <c r="C15" s="237">
        <f>C9</f>
        <v>45402</v>
      </c>
      <c r="D15" s="238">
        <v>25</v>
      </c>
      <c r="E15" s="238">
        <v>200</v>
      </c>
      <c r="F15" s="239">
        <v>200000</v>
      </c>
      <c r="G15" s="239">
        <v>5000</v>
      </c>
      <c r="H15" s="239">
        <v>10000</v>
      </c>
      <c r="I15" s="239">
        <v>2000</v>
      </c>
      <c r="J15" s="239">
        <v>15000</v>
      </c>
      <c r="K15" s="239">
        <v>2000</v>
      </c>
      <c r="L15" s="239">
        <v>10000</v>
      </c>
      <c r="M15" s="239">
        <v>5000</v>
      </c>
      <c r="N15" s="240">
        <v>181000</v>
      </c>
      <c r="O15" s="241">
        <f t="shared" si="0"/>
        <v>45352</v>
      </c>
      <c r="P15" s="242" t="s">
        <v>117</v>
      </c>
      <c r="Q15" s="243">
        <f t="shared" si="1"/>
        <v>45382</v>
      </c>
      <c r="R15" s="236"/>
      <c r="S15" s="384"/>
      <c r="T15" s="385"/>
      <c r="U15" s="385"/>
      <c r="V15" s="386"/>
      <c r="Z15" s="237">
        <f>Z9</f>
        <v>45402</v>
      </c>
      <c r="AA15" s="251"/>
      <c r="AB15" s="248"/>
      <c r="AC15" s="248"/>
    </row>
    <row r="16" spans="1:60" ht="30" customHeight="1" thickBot="1">
      <c r="A16" s="226" t="s">
        <v>102</v>
      </c>
      <c r="B16" s="227" t="s">
        <v>103</v>
      </c>
      <c r="C16" s="237">
        <f>C10</f>
        <v>45412</v>
      </c>
      <c r="D16" s="238">
        <v>25</v>
      </c>
      <c r="E16" s="238">
        <v>200</v>
      </c>
      <c r="F16" s="239">
        <v>200000</v>
      </c>
      <c r="G16" s="239">
        <v>5000</v>
      </c>
      <c r="H16" s="239">
        <v>10000</v>
      </c>
      <c r="I16" s="239">
        <v>2000</v>
      </c>
      <c r="J16" s="239">
        <v>15000</v>
      </c>
      <c r="K16" s="239">
        <v>2000</v>
      </c>
      <c r="L16" s="239">
        <v>10000</v>
      </c>
      <c r="M16" s="239">
        <v>5000</v>
      </c>
      <c r="N16" s="240">
        <v>181000</v>
      </c>
      <c r="O16" s="244">
        <f t="shared" si="0"/>
        <v>45383</v>
      </c>
      <c r="P16" s="245" t="s">
        <v>117</v>
      </c>
      <c r="Q16" s="246">
        <f t="shared" si="1"/>
        <v>45412</v>
      </c>
      <c r="R16" s="236"/>
      <c r="S16" s="387"/>
      <c r="T16" s="388"/>
      <c r="U16" s="388"/>
      <c r="V16" s="389"/>
      <c r="Z16" s="237">
        <f>Z10</f>
        <v>45412</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390" t="s">
        <v>126</v>
      </c>
      <c r="AG21" s="390"/>
      <c r="AH21" s="390"/>
      <c r="AI21" s="390"/>
      <c r="AJ21" s="390"/>
      <c r="BG21" s="265"/>
    </row>
    <row r="22" spans="1:59">
      <c r="AE22" s="264"/>
      <c r="BG22" s="265"/>
    </row>
    <row r="23" spans="1:59" ht="28" thickBot="1">
      <c r="AE23" s="264"/>
      <c r="AF23" s="266"/>
      <c r="AG23" s="267" t="s">
        <v>50</v>
      </c>
      <c r="AH23" s="267"/>
      <c r="AI23" s="267"/>
      <c r="AJ23" s="267"/>
      <c r="AK23" s="267"/>
      <c r="AL23" s="268"/>
      <c r="AM23" s="375" t="s">
        <v>51</v>
      </c>
      <c r="AN23" s="375"/>
      <c r="AO23" s="375"/>
      <c r="AP23" s="375"/>
      <c r="AQ23" s="375"/>
      <c r="AR23" s="375"/>
      <c r="AS23" s="375"/>
      <c r="AT23" s="375"/>
      <c r="AU23" s="375"/>
      <c r="AV23" s="268"/>
      <c r="AW23" s="375" t="s">
        <v>52</v>
      </c>
      <c r="AX23" s="375"/>
      <c r="AY23" s="375"/>
      <c r="AZ23" s="375"/>
      <c r="BA23" s="375"/>
      <c r="BB23" s="375"/>
      <c r="BC23" s="375"/>
      <c r="BD23" s="375"/>
      <c r="BE23" s="375"/>
      <c r="BF23" s="37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45383</v>
      </c>
      <c r="AH25" s="273" t="s">
        <v>7</v>
      </c>
      <c r="AI25" s="274" t="s">
        <v>57</v>
      </c>
      <c r="AJ25" s="275">
        <v>200</v>
      </c>
      <c r="AK25" s="274" t="s">
        <v>58</v>
      </c>
      <c r="AL25" s="273"/>
      <c r="AM25" s="276">
        <f>AA7</f>
        <v>45372</v>
      </c>
      <c r="AN25" s="274" t="s">
        <v>20</v>
      </c>
      <c r="AO25" s="277">
        <f>$AA$7</f>
        <v>45372</v>
      </c>
      <c r="AP25" s="274" t="s">
        <v>8</v>
      </c>
      <c r="AQ25" s="273" t="s">
        <v>19</v>
      </c>
      <c r="AR25" s="276">
        <f>$AC$7</f>
        <v>45402</v>
      </c>
      <c r="AS25" s="274" t="s">
        <v>20</v>
      </c>
      <c r="AT25" s="277">
        <f>$AC$7</f>
        <v>45402</v>
      </c>
      <c r="AU25" s="274" t="s">
        <v>8</v>
      </c>
      <c r="AV25" s="273"/>
      <c r="AW25" s="272">
        <f>$Z$3</f>
        <v>45383</v>
      </c>
      <c r="AX25" s="273" t="s">
        <v>7</v>
      </c>
      <c r="AY25" s="278" t="s">
        <v>60</v>
      </c>
      <c r="AZ25" s="279">
        <f>DATE(YEAR($Z$3),MONTH($Z$3),1)</f>
        <v>45383</v>
      </c>
      <c r="BA25" s="278" t="s">
        <v>19</v>
      </c>
      <c r="BB25" s="280">
        <f>EOMONTH($Z$3,0)</f>
        <v>45412</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45383</v>
      </c>
      <c r="AH27" s="273" t="s">
        <v>7</v>
      </c>
      <c r="AI27" s="274" t="s">
        <v>57</v>
      </c>
      <c r="AJ27" s="275">
        <v>200</v>
      </c>
      <c r="AK27" s="274" t="s">
        <v>58</v>
      </c>
      <c r="AL27" s="273"/>
      <c r="AM27" s="276">
        <f>$AA$8</f>
        <v>45343</v>
      </c>
      <c r="AN27" s="274" t="s">
        <v>20</v>
      </c>
      <c r="AO27" s="277">
        <f>$AA$8</f>
        <v>45343</v>
      </c>
      <c r="AP27" s="274" t="s">
        <v>8</v>
      </c>
      <c r="AQ27" s="273" t="s">
        <v>19</v>
      </c>
      <c r="AR27" s="276">
        <f>$AC$8</f>
        <v>45371</v>
      </c>
      <c r="AS27" s="274" t="s">
        <v>62</v>
      </c>
      <c r="AT27" s="277">
        <f>$AC$8</f>
        <v>45371</v>
      </c>
      <c r="AU27" s="274" t="s">
        <v>8</v>
      </c>
      <c r="AV27" s="273"/>
      <c r="AW27" s="272">
        <f>$Z$3</f>
        <v>45383</v>
      </c>
      <c r="AX27" s="273" t="s">
        <v>7</v>
      </c>
      <c r="AY27" s="278" t="s">
        <v>60</v>
      </c>
      <c r="AZ27" s="279">
        <f>DATE(YEAR($Z$3),MONTH($Z$3),1)</f>
        <v>45383</v>
      </c>
      <c r="BA27" s="278" t="s">
        <v>19</v>
      </c>
      <c r="BB27" s="280">
        <f>EOMONTH($Z$3,0)</f>
        <v>45412</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45383</v>
      </c>
      <c r="AH29" s="273" t="s">
        <v>7</v>
      </c>
      <c r="AI29" s="274" t="s">
        <v>57</v>
      </c>
      <c r="AJ29" s="275">
        <v>200</v>
      </c>
      <c r="AK29" s="274" t="s">
        <v>58</v>
      </c>
      <c r="AL29" s="273"/>
      <c r="AM29" s="276">
        <f>$AA$9</f>
        <v>45352</v>
      </c>
      <c r="AN29" s="274" t="s">
        <v>20</v>
      </c>
      <c r="AO29" s="277">
        <f>$AA$9</f>
        <v>45352</v>
      </c>
      <c r="AP29" s="274" t="s">
        <v>8</v>
      </c>
      <c r="AQ29" s="273" t="s">
        <v>19</v>
      </c>
      <c r="AR29" s="276">
        <f>$AC$9</f>
        <v>45382</v>
      </c>
      <c r="AS29" s="274" t="s">
        <v>20</v>
      </c>
      <c r="AT29" s="277">
        <f>$AC$9</f>
        <v>45382</v>
      </c>
      <c r="AU29" s="274" t="s">
        <v>8</v>
      </c>
      <c r="AV29" s="273"/>
      <c r="AW29" s="272">
        <f>$Z$3</f>
        <v>45383</v>
      </c>
      <c r="AX29" s="273" t="s">
        <v>7</v>
      </c>
      <c r="AY29" s="278" t="s">
        <v>60</v>
      </c>
      <c r="AZ29" s="279">
        <f>DATE(YEAR($Z$3),MONTH($Z$3),1)</f>
        <v>45383</v>
      </c>
      <c r="BA29" s="278" t="s">
        <v>19</v>
      </c>
      <c r="BB29" s="280">
        <f>EOMONTH($Z$3,0)</f>
        <v>45412</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45383</v>
      </c>
      <c r="AH31" s="273" t="s">
        <v>7</v>
      </c>
      <c r="AI31" s="274" t="s">
        <v>57</v>
      </c>
      <c r="AJ31" s="275">
        <v>200</v>
      </c>
      <c r="AK31" s="274" t="s">
        <v>58</v>
      </c>
      <c r="AL31" s="273"/>
      <c r="AM31" s="276">
        <f>$AA$10</f>
        <v>45383</v>
      </c>
      <c r="AN31" s="274" t="s">
        <v>20</v>
      </c>
      <c r="AO31" s="277">
        <f>$AA$10</f>
        <v>45383</v>
      </c>
      <c r="AP31" s="274" t="s">
        <v>8</v>
      </c>
      <c r="AQ31" s="273" t="s">
        <v>19</v>
      </c>
      <c r="AR31" s="276">
        <f>$AC$10</f>
        <v>45412</v>
      </c>
      <c r="AS31" s="274" t="s">
        <v>20</v>
      </c>
      <c r="AT31" s="277">
        <f>$AC$10</f>
        <v>45412</v>
      </c>
      <c r="AU31" s="274" t="s">
        <v>8</v>
      </c>
      <c r="AV31" s="273"/>
      <c r="AW31" s="272">
        <f>$Z$3</f>
        <v>45383</v>
      </c>
      <c r="AX31" s="273" t="s">
        <v>7</v>
      </c>
      <c r="AY31" s="278" t="s">
        <v>60</v>
      </c>
      <c r="AZ31" s="279">
        <f>DATE(YEAR($Z$3),MONTH($Z$3),1)</f>
        <v>45383</v>
      </c>
      <c r="BA31" s="278" t="s">
        <v>19</v>
      </c>
      <c r="BB31" s="280">
        <f>EOMONTH($Z$3,0)</f>
        <v>45412</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J2:V4"/>
    <mergeCell ref="A3:I3"/>
    <mergeCell ref="AA5:AC5"/>
    <mergeCell ref="A6:B6"/>
    <mergeCell ref="O6:Q6"/>
    <mergeCell ref="S6:V10"/>
    <mergeCell ref="O7:Q7"/>
    <mergeCell ref="O8:Q8"/>
    <mergeCell ref="O9:Q9"/>
    <mergeCell ref="O10:Q10"/>
    <mergeCell ref="AW23:BF23"/>
    <mergeCell ref="A11:B11"/>
    <mergeCell ref="A12:B12"/>
    <mergeCell ref="O12:Q12"/>
    <mergeCell ref="S12:V16"/>
    <mergeCell ref="AF21:AJ21"/>
    <mergeCell ref="AM23:AU23"/>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(4月)</vt:lpstr>
      <vt:lpstr>（非表示）（参考）記入例の図</vt:lpstr>
      <vt:lpstr>'（参考）研修記録簿　各月就業時間・対象期間の記入例 (4月)'!Print_Area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雇用就農資金助成金交付申請書</dc:title>
  <dc:subject/>
  <dc:creator/>
  <cp:keywords/>
  <dc:description/>
  <cp:lastModifiedBy>M-PAGE</cp:lastModifiedBy>
  <cp:revision/>
  <cp:lastPrinted>2024-05-20T05:19:09Z</cp:lastPrinted>
  <dcterms:created xsi:type="dcterms:W3CDTF">2002-01-11T03:29:33Z</dcterms:created>
  <dcterms:modified xsi:type="dcterms:W3CDTF">2024-05-22T01:17:08Z</dcterms:modified>
  <cp:category/>
  <cp:contentStatus/>
</cp:coreProperties>
</file>