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192.168.1.243\maindata\2020-R02\02経営・人材対策部\人材セクション\シニア研修支援事業\◇助成金交付申請書類確認関係\助成金申請書　Excel入力版\助成金交付申請書Excel 2020.12\"/>
    </mc:Choice>
  </mc:AlternateContent>
  <xr:revisionPtr revIDLastSave="0" documentId="13_ncr:1_{427FF302-1DC9-4E71-9937-AFB8BB2429F1}" xr6:coauthVersionLast="45" xr6:coauthVersionMax="45" xr10:uidLastSave="{00000000-0000-0000-0000-000000000000}"/>
  <bookViews>
    <workbookView xWindow="-120" yWindow="-120" windowWidth="29040" windowHeight="15840" tabRatio="748" xr2:uid="{00000000-000D-0000-FFFF-FFFF00000000}"/>
  </bookViews>
  <sheets>
    <sheet name="申請の留意点" sheetId="67" r:id="rId1"/>
    <sheet name="５号" sheetId="19" r:id="rId2"/>
    <sheet name="６号-1" sheetId="10" r:id="rId3"/>
    <sheet name="６号-２①" sheetId="58" r:id="rId4"/>
    <sheet name="②" sheetId="69" r:id="rId5"/>
    <sheet name="③" sheetId="70" r:id="rId6"/>
    <sheet name="④" sheetId="71" r:id="rId7"/>
    <sheet name="⑤" sheetId="72" r:id="rId8"/>
    <sheet name="６号-３" sheetId="2" r:id="rId9"/>
    <sheet name="６号-４" sheetId="73" r:id="rId10"/>
    <sheet name="６号-５" sheetId="74" r:id="rId11"/>
    <sheet name="申請スケジュール" sheetId="75" r:id="rId12"/>
    <sheet name="Sheet1" sheetId="68" r:id="rId13"/>
  </sheets>
  <definedNames>
    <definedName name="_xlnm._FilterDatabase" localSheetId="4" hidden="1">②!$Y$3:$Y$175</definedName>
    <definedName name="_xlnm._FilterDatabase" localSheetId="5" hidden="1">③!$Y$3:$Y$175</definedName>
    <definedName name="_xlnm._FilterDatabase" localSheetId="6" hidden="1">④!$Y$3:$Y$175</definedName>
    <definedName name="_xlnm._FilterDatabase" localSheetId="7" hidden="1">⑤!$Y$3:$Y$175</definedName>
    <definedName name="_xlnm._FilterDatabase" localSheetId="1" hidden="1">'５号'!$Y$1:$AA$1</definedName>
    <definedName name="_xlnm._FilterDatabase" localSheetId="2" hidden="1">'６号-1'!$A$9:$P$36</definedName>
    <definedName name="_xlnm._FilterDatabase" localSheetId="3" hidden="1">'６号-２①'!$Y$3:$Y$175</definedName>
    <definedName name="_xlnm.Print_Area" localSheetId="4">②!$A$3:$Y$173</definedName>
    <definedName name="_xlnm.Print_Area" localSheetId="5">③!$A$3:$Y$173</definedName>
    <definedName name="_xlnm.Print_Area" localSheetId="6">④!$A$3:$Y$173</definedName>
    <definedName name="_xlnm.Print_Area" localSheetId="7">⑤!$A$3:$Y$173</definedName>
    <definedName name="_xlnm.Print_Area" localSheetId="1">'５号'!$A$3:$P$43</definedName>
    <definedName name="_xlnm.Print_Area" localSheetId="2">'６号-1'!$A$2:$J$34</definedName>
    <definedName name="_xlnm.Print_Area" localSheetId="3">'６号-２①'!$A$3:$Y$173</definedName>
    <definedName name="_xlnm.Print_Area" localSheetId="8">'６号-３'!$A$2:$H$17</definedName>
    <definedName name="_xlnm.Print_Area" localSheetId="9">'６号-４'!$A$2:$H$17</definedName>
    <definedName name="_xlnm.Print_Area" localSheetId="10">'６号-５'!$A$2:$H$17</definedName>
    <definedName name="_xlnm.Print_Area" localSheetId="11">申請スケジュール!$A$1:$E$20</definedName>
    <definedName name="_xlnm.Print_Area" localSheetId="0">申請の留意点!$A$1:$G$29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74" l="1"/>
  <c r="H2" i="73"/>
  <c r="H2" i="2"/>
  <c r="J2" i="10"/>
  <c r="X3" i="72"/>
  <c r="X3" i="71"/>
  <c r="X3" i="70"/>
  <c r="X3" i="69"/>
  <c r="X3" i="58"/>
  <c r="I33" i="19"/>
  <c r="K3" i="19" l="1"/>
  <c r="C7" i="10" l="1"/>
  <c r="A4" i="10"/>
  <c r="A4" i="74"/>
  <c r="D7" i="74"/>
  <c r="D6" i="74"/>
  <c r="A4" i="73"/>
  <c r="D7" i="73"/>
  <c r="D6" i="73"/>
  <c r="D7" i="2"/>
  <c r="D6" i="2"/>
  <c r="A4" i="2"/>
  <c r="E160" i="72"/>
  <c r="X160" i="72" s="1"/>
  <c r="K154" i="72"/>
  <c r="G154" i="72"/>
  <c r="N154" i="72" s="1"/>
  <c r="C154" i="72"/>
  <c r="AH151" i="72"/>
  <c r="Q151" i="72" s="1"/>
  <c r="AG150" i="72"/>
  <c r="AE150" i="72"/>
  <c r="AD150" i="72"/>
  <c r="AF150" i="72" s="1"/>
  <c r="AH150" i="72" s="1"/>
  <c r="E151" i="72" s="1"/>
  <c r="AC150" i="72"/>
  <c r="AH147" i="72"/>
  <c r="Q147" i="72" s="1"/>
  <c r="AG146" i="72"/>
  <c r="AF146" i="72"/>
  <c r="AH146" i="72" s="1"/>
  <c r="E147" i="72" s="1"/>
  <c r="AE146" i="72"/>
  <c r="AD146" i="72"/>
  <c r="AC146" i="72"/>
  <c r="AH143" i="72"/>
  <c r="Q143" i="72"/>
  <c r="AG142" i="72"/>
  <c r="AE142" i="72"/>
  <c r="AD142" i="72"/>
  <c r="AF142" i="72" s="1"/>
  <c r="AH142" i="72" s="1"/>
  <c r="E143" i="72" s="1"/>
  <c r="AC142" i="72"/>
  <c r="AH139" i="72"/>
  <c r="Q139" i="72"/>
  <c r="AH138" i="72"/>
  <c r="E139" i="72" s="1"/>
  <c r="AG138" i="72"/>
  <c r="AF138" i="72"/>
  <c r="AE138" i="72"/>
  <c r="AD138" i="72"/>
  <c r="AC138" i="72"/>
  <c r="AH135" i="72"/>
  <c r="Q135" i="72" s="1"/>
  <c r="AG134" i="72"/>
  <c r="AE134" i="72"/>
  <c r="AD134" i="72"/>
  <c r="AF134" i="72" s="1"/>
  <c r="AH134" i="72" s="1"/>
  <c r="E135" i="72" s="1"/>
  <c r="AC134" i="72"/>
  <c r="K132" i="72"/>
  <c r="G132" i="72"/>
  <c r="C132" i="72"/>
  <c r="N132" i="72" s="1"/>
  <c r="AH129" i="72"/>
  <c r="Q129" i="72"/>
  <c r="AH128" i="72"/>
  <c r="E129" i="72" s="1"/>
  <c r="AG128" i="72"/>
  <c r="AF128" i="72"/>
  <c r="AE128" i="72"/>
  <c r="AD128" i="72"/>
  <c r="AC128" i="72"/>
  <c r="AH125" i="72"/>
  <c r="Q125" i="72" s="1"/>
  <c r="AG124" i="72"/>
  <c r="AE124" i="72"/>
  <c r="AD124" i="72"/>
  <c r="AC124" i="72"/>
  <c r="AF124" i="72" s="1"/>
  <c r="AH124" i="72" s="1"/>
  <c r="E125" i="72" s="1"/>
  <c r="AH121" i="72"/>
  <c r="Q121" i="72"/>
  <c r="AG120" i="72"/>
  <c r="AE120" i="72"/>
  <c r="AD120" i="72"/>
  <c r="AF120" i="72" s="1"/>
  <c r="AH120" i="72" s="1"/>
  <c r="E121" i="72" s="1"/>
  <c r="AC120" i="72"/>
  <c r="AH117" i="72"/>
  <c r="Q117" i="72" s="1"/>
  <c r="AG116" i="72"/>
  <c r="AE116" i="72"/>
  <c r="AD116" i="72"/>
  <c r="AF116" i="72" s="1"/>
  <c r="AH116" i="72" s="1"/>
  <c r="E117" i="72" s="1"/>
  <c r="AC116" i="72"/>
  <c r="AH113" i="72"/>
  <c r="Q113" i="72"/>
  <c r="AG112" i="72"/>
  <c r="AE112" i="72"/>
  <c r="AD112" i="72"/>
  <c r="AF112" i="72" s="1"/>
  <c r="AH112" i="72" s="1"/>
  <c r="E113" i="72" s="1"/>
  <c r="AC112" i="72"/>
  <c r="AH109" i="72"/>
  <c r="Q109" i="72" s="1"/>
  <c r="AG108" i="72"/>
  <c r="AE108" i="72"/>
  <c r="AD108" i="72"/>
  <c r="AF108" i="72" s="1"/>
  <c r="AH108" i="72" s="1"/>
  <c r="E109" i="72" s="1"/>
  <c r="AC108" i="72"/>
  <c r="AH105" i="72"/>
  <c r="Q105" i="72"/>
  <c r="AG104" i="72"/>
  <c r="AF104" i="72"/>
  <c r="AH104" i="72" s="1"/>
  <c r="E105" i="72" s="1"/>
  <c r="AE104" i="72"/>
  <c r="AD104" i="72"/>
  <c r="AC104" i="72"/>
  <c r="AH101" i="72"/>
  <c r="Q101" i="72" s="1"/>
  <c r="AG100" i="72"/>
  <c r="AE100" i="72"/>
  <c r="AD100" i="72"/>
  <c r="AF100" i="72" s="1"/>
  <c r="AH100" i="72" s="1"/>
  <c r="E101" i="72" s="1"/>
  <c r="AC100" i="72"/>
  <c r="AH97" i="72"/>
  <c r="Q97" i="72"/>
  <c r="AH96" i="72"/>
  <c r="E97" i="72" s="1"/>
  <c r="AG96" i="72"/>
  <c r="AF96" i="72"/>
  <c r="AE96" i="72"/>
  <c r="AD96" i="72"/>
  <c r="AC96" i="72"/>
  <c r="AH93" i="72"/>
  <c r="Q93" i="72" s="1"/>
  <c r="AG92" i="72"/>
  <c r="AE92" i="72"/>
  <c r="AD92" i="72"/>
  <c r="AC92" i="72"/>
  <c r="AF92" i="72" s="1"/>
  <c r="AH92" i="72" s="1"/>
  <c r="E93" i="72" s="1"/>
  <c r="K90" i="72"/>
  <c r="G90" i="72"/>
  <c r="C90" i="72"/>
  <c r="AH87" i="72"/>
  <c r="Q87" i="72"/>
  <c r="AH86" i="72"/>
  <c r="E87" i="72" s="1"/>
  <c r="AG86" i="72"/>
  <c r="AF86" i="72"/>
  <c r="AE86" i="72"/>
  <c r="AD86" i="72"/>
  <c r="AC86" i="72"/>
  <c r="AH83" i="72"/>
  <c r="Q83" i="72" s="1"/>
  <c r="AG82" i="72"/>
  <c r="AE82" i="72"/>
  <c r="AD82" i="72"/>
  <c r="AC82" i="72"/>
  <c r="AF82" i="72" s="1"/>
  <c r="AH82" i="72" s="1"/>
  <c r="E83" i="72" s="1"/>
  <c r="AH79" i="72"/>
  <c r="Q79" i="72"/>
  <c r="AG78" i="72"/>
  <c r="AE78" i="72"/>
  <c r="AD78" i="72"/>
  <c r="AF78" i="72" s="1"/>
  <c r="AH78" i="72" s="1"/>
  <c r="E79" i="72" s="1"/>
  <c r="AC78" i="72"/>
  <c r="AH75" i="72"/>
  <c r="Q75" i="72" s="1"/>
  <c r="AG74" i="72"/>
  <c r="AE74" i="72"/>
  <c r="AD74" i="72"/>
  <c r="AF74" i="72" s="1"/>
  <c r="AH74" i="72" s="1"/>
  <c r="E75" i="72" s="1"/>
  <c r="AC74" i="72"/>
  <c r="AH71" i="72"/>
  <c r="Q71" i="72"/>
  <c r="AG70" i="72"/>
  <c r="AE70" i="72"/>
  <c r="AD70" i="72"/>
  <c r="AF70" i="72" s="1"/>
  <c r="AH70" i="72" s="1"/>
  <c r="E71" i="72" s="1"/>
  <c r="AC70" i="72"/>
  <c r="AH67" i="72"/>
  <c r="Q67" i="72" s="1"/>
  <c r="AG66" i="72"/>
  <c r="AE66" i="72"/>
  <c r="AD66" i="72"/>
  <c r="AF66" i="72" s="1"/>
  <c r="AH66" i="72" s="1"/>
  <c r="E67" i="72" s="1"/>
  <c r="AC66" i="72"/>
  <c r="AH63" i="72"/>
  <c r="Q63" i="72"/>
  <c r="AG62" i="72"/>
  <c r="AF62" i="72"/>
  <c r="AH62" i="72" s="1"/>
  <c r="E63" i="72" s="1"/>
  <c r="AE62" i="72"/>
  <c r="AD62" i="72"/>
  <c r="AC62" i="72"/>
  <c r="AH59" i="72"/>
  <c r="Q59" i="72" s="1"/>
  <c r="AG58" i="72"/>
  <c r="AE58" i="72"/>
  <c r="AD58" i="72"/>
  <c r="AF58" i="72" s="1"/>
  <c r="AH58" i="72" s="1"/>
  <c r="E59" i="72" s="1"/>
  <c r="AC58" i="72"/>
  <c r="AH55" i="72"/>
  <c r="Q55" i="72"/>
  <c r="AH54" i="72"/>
  <c r="E55" i="72" s="1"/>
  <c r="AG54" i="72"/>
  <c r="AF54" i="72"/>
  <c r="AE54" i="72"/>
  <c r="AD54" i="72"/>
  <c r="AC54" i="72"/>
  <c r="AH51" i="72"/>
  <c r="Q51" i="72" s="1"/>
  <c r="AG50" i="72"/>
  <c r="AE50" i="72"/>
  <c r="AD50" i="72"/>
  <c r="AC50" i="72"/>
  <c r="AF50" i="72" s="1"/>
  <c r="K48" i="72"/>
  <c r="G48" i="72"/>
  <c r="AH45" i="72"/>
  <c r="Q45" i="72"/>
  <c r="AH44" i="72"/>
  <c r="E45" i="72" s="1"/>
  <c r="AG44" i="72"/>
  <c r="AF44" i="72"/>
  <c r="AE44" i="72"/>
  <c r="AD44" i="72"/>
  <c r="AC44" i="72"/>
  <c r="AH41" i="72"/>
  <c r="Q41" i="72" s="1"/>
  <c r="AG40" i="72"/>
  <c r="AE40" i="72"/>
  <c r="AD40" i="72"/>
  <c r="AC40" i="72"/>
  <c r="AF40" i="72" s="1"/>
  <c r="AH40" i="72" s="1"/>
  <c r="E41" i="72" s="1"/>
  <c r="AH37" i="72"/>
  <c r="Q37" i="72"/>
  <c r="AG36" i="72"/>
  <c r="AE36" i="72"/>
  <c r="AD36" i="72"/>
  <c r="AF36" i="72" s="1"/>
  <c r="AH36" i="72" s="1"/>
  <c r="E37" i="72" s="1"/>
  <c r="AC36" i="72"/>
  <c r="AH33" i="72"/>
  <c r="Q33" i="72" s="1"/>
  <c r="AG32" i="72"/>
  <c r="AE32" i="72"/>
  <c r="AD32" i="72"/>
  <c r="AC32" i="72"/>
  <c r="AF32" i="72" s="1"/>
  <c r="AH32" i="72" s="1"/>
  <c r="E33" i="72" s="1"/>
  <c r="AH29" i="72"/>
  <c r="Q29" i="72"/>
  <c r="AG28" i="72"/>
  <c r="AE28" i="72"/>
  <c r="AD28" i="72"/>
  <c r="AF28" i="72" s="1"/>
  <c r="AH28" i="72" s="1"/>
  <c r="E29" i="72" s="1"/>
  <c r="AC28" i="72"/>
  <c r="AH25" i="72"/>
  <c r="Q25" i="72" s="1"/>
  <c r="AG24" i="72"/>
  <c r="AE24" i="72"/>
  <c r="AD24" i="72"/>
  <c r="AF24" i="72" s="1"/>
  <c r="AH24" i="72" s="1"/>
  <c r="E25" i="72" s="1"/>
  <c r="AC24" i="72"/>
  <c r="AH21" i="72"/>
  <c r="Q21" i="72" s="1"/>
  <c r="AG20" i="72"/>
  <c r="AF20" i="72"/>
  <c r="AH20" i="72" s="1"/>
  <c r="E21" i="72" s="1"/>
  <c r="AE20" i="72"/>
  <c r="AD20" i="72"/>
  <c r="AC20" i="72"/>
  <c r="AH17" i="72"/>
  <c r="Q17" i="72" s="1"/>
  <c r="AG16" i="72"/>
  <c r="AE16" i="72"/>
  <c r="AD16" i="72"/>
  <c r="AF16" i="72" s="1"/>
  <c r="AH16" i="72" s="1"/>
  <c r="E17" i="72" s="1"/>
  <c r="AC16" i="72"/>
  <c r="AH13" i="72"/>
  <c r="Q13" i="72" s="1"/>
  <c r="AG12" i="72"/>
  <c r="E161" i="72" s="1"/>
  <c r="AF12" i="72"/>
  <c r="AH12" i="72" s="1"/>
  <c r="E13" i="72" s="1"/>
  <c r="AE12" i="72"/>
  <c r="AD12" i="72"/>
  <c r="AC12" i="72"/>
  <c r="AH9" i="72"/>
  <c r="Q9" i="72" s="1"/>
  <c r="AG8" i="72"/>
  <c r="C48" i="72" s="1"/>
  <c r="AE8" i="72"/>
  <c r="AD8" i="72"/>
  <c r="AC8" i="72"/>
  <c r="R6" i="72"/>
  <c r="V133" i="72" s="1"/>
  <c r="R4" i="72"/>
  <c r="E160" i="71"/>
  <c r="X160" i="71" s="1"/>
  <c r="K154" i="71"/>
  <c r="G154" i="71"/>
  <c r="C154" i="71"/>
  <c r="N154" i="71" s="1"/>
  <c r="AH151" i="71"/>
  <c r="Q151" i="71"/>
  <c r="AG150" i="71"/>
  <c r="AE150" i="71"/>
  <c r="AD150" i="71"/>
  <c r="AF150" i="71" s="1"/>
  <c r="AH150" i="71" s="1"/>
  <c r="E151" i="71" s="1"/>
  <c r="AC150" i="71"/>
  <c r="AH147" i="71"/>
  <c r="Q147" i="71" s="1"/>
  <c r="AG146" i="71"/>
  <c r="AF146" i="71"/>
  <c r="AH146" i="71" s="1"/>
  <c r="E147" i="71" s="1"/>
  <c r="AE146" i="71"/>
  <c r="AD146" i="71"/>
  <c r="AC146" i="71"/>
  <c r="AH143" i="71"/>
  <c r="Q143" i="71"/>
  <c r="AG142" i="71"/>
  <c r="AE142" i="71"/>
  <c r="AD142" i="71"/>
  <c r="AF142" i="71" s="1"/>
  <c r="AH142" i="71" s="1"/>
  <c r="E143" i="71" s="1"/>
  <c r="AC142" i="71"/>
  <c r="AH139" i="71"/>
  <c r="Q139" i="71" s="1"/>
  <c r="AG138" i="71"/>
  <c r="AE138" i="71"/>
  <c r="AD138" i="71"/>
  <c r="AC138" i="71"/>
  <c r="AF138" i="71" s="1"/>
  <c r="AH138" i="71" s="1"/>
  <c r="E139" i="71" s="1"/>
  <c r="AH135" i="71"/>
  <c r="Q135" i="71"/>
  <c r="AG134" i="71"/>
  <c r="AE134" i="71"/>
  <c r="AD134" i="71"/>
  <c r="AF134" i="71" s="1"/>
  <c r="AH134" i="71" s="1"/>
  <c r="E135" i="71" s="1"/>
  <c r="AC134" i="71"/>
  <c r="K132" i="71"/>
  <c r="G132" i="71"/>
  <c r="N132" i="71" s="1"/>
  <c r="C132" i="71"/>
  <c r="AH129" i="71"/>
  <c r="Q129" i="71" s="1"/>
  <c r="AG128" i="71"/>
  <c r="AE128" i="71"/>
  <c r="AD128" i="71"/>
  <c r="AF128" i="71" s="1"/>
  <c r="AH128" i="71" s="1"/>
  <c r="E129" i="71" s="1"/>
  <c r="AC128" i="71"/>
  <c r="AH125" i="71"/>
  <c r="Q125" i="71"/>
  <c r="AG124" i="71"/>
  <c r="AE124" i="71"/>
  <c r="AD124" i="71"/>
  <c r="AF124" i="71" s="1"/>
  <c r="AH124" i="71" s="1"/>
  <c r="E125" i="71" s="1"/>
  <c r="AC124" i="71"/>
  <c r="AH121" i="71"/>
  <c r="Q121" i="71"/>
  <c r="AG120" i="71"/>
  <c r="AE120" i="71"/>
  <c r="AD120" i="71"/>
  <c r="AC120" i="71"/>
  <c r="AF120" i="71" s="1"/>
  <c r="AH120" i="71" s="1"/>
  <c r="E121" i="71" s="1"/>
  <c r="AH117" i="71"/>
  <c r="Q117" i="71" s="1"/>
  <c r="AG116" i="71"/>
  <c r="AE116" i="71"/>
  <c r="AD116" i="71"/>
  <c r="AC116" i="71"/>
  <c r="AF116" i="71" s="1"/>
  <c r="AH116" i="71" s="1"/>
  <c r="E117" i="71" s="1"/>
  <c r="AH113" i="71"/>
  <c r="Q113" i="71" s="1"/>
  <c r="AG112" i="71"/>
  <c r="AE112" i="71"/>
  <c r="AD112" i="71"/>
  <c r="AF112" i="71" s="1"/>
  <c r="AH112" i="71" s="1"/>
  <c r="E113" i="71" s="1"/>
  <c r="AC112" i="71"/>
  <c r="AH109" i="71"/>
  <c r="Q109" i="71"/>
  <c r="AG108" i="71"/>
  <c r="AE108" i="71"/>
  <c r="AD108" i="71"/>
  <c r="AF108" i="71" s="1"/>
  <c r="AH108" i="71" s="1"/>
  <c r="E109" i="71" s="1"/>
  <c r="AC108" i="71"/>
  <c r="AH105" i="71"/>
  <c r="Q105" i="71" s="1"/>
  <c r="AG104" i="71"/>
  <c r="AF104" i="71"/>
  <c r="AH104" i="71" s="1"/>
  <c r="E105" i="71" s="1"/>
  <c r="AE104" i="71"/>
  <c r="AD104" i="71"/>
  <c r="AC104" i="71"/>
  <c r="AH101" i="71"/>
  <c r="Q101" i="71"/>
  <c r="AG100" i="71"/>
  <c r="AE100" i="71"/>
  <c r="AD100" i="71"/>
  <c r="AF100" i="71" s="1"/>
  <c r="AH100" i="71" s="1"/>
  <c r="E101" i="71" s="1"/>
  <c r="AC100" i="71"/>
  <c r="AH97" i="71"/>
  <c r="Q97" i="71" s="1"/>
  <c r="AG96" i="71"/>
  <c r="AE96" i="71"/>
  <c r="AD96" i="71"/>
  <c r="AF96" i="71" s="1"/>
  <c r="AH96" i="71" s="1"/>
  <c r="E97" i="71" s="1"/>
  <c r="AC96" i="71"/>
  <c r="AH93" i="71"/>
  <c r="Q93" i="71"/>
  <c r="AG92" i="71"/>
  <c r="AE92" i="71"/>
  <c r="AD92" i="71"/>
  <c r="AF92" i="71" s="1"/>
  <c r="AH92" i="71" s="1"/>
  <c r="E93" i="71" s="1"/>
  <c r="AC92" i="71"/>
  <c r="K90" i="71"/>
  <c r="G90" i="71"/>
  <c r="C90" i="71"/>
  <c r="N90" i="71" s="1"/>
  <c r="AH87" i="71"/>
  <c r="Q87" i="71" s="1"/>
  <c r="AG86" i="71"/>
  <c r="AE86" i="71"/>
  <c r="AD86" i="71"/>
  <c r="AF86" i="71" s="1"/>
  <c r="AH86" i="71" s="1"/>
  <c r="E87" i="71" s="1"/>
  <c r="AC86" i="71"/>
  <c r="AH83" i="71"/>
  <c r="Q83" i="71"/>
  <c r="AG82" i="71"/>
  <c r="AE82" i="71"/>
  <c r="AD82" i="71"/>
  <c r="AF82" i="71" s="1"/>
  <c r="AH82" i="71" s="1"/>
  <c r="E83" i="71" s="1"/>
  <c r="AC82" i="71"/>
  <c r="AH79" i="71"/>
  <c r="Q79" i="71"/>
  <c r="AG78" i="71"/>
  <c r="AF78" i="71"/>
  <c r="AH78" i="71" s="1"/>
  <c r="E79" i="71" s="1"/>
  <c r="AE78" i="71"/>
  <c r="AD78" i="71"/>
  <c r="AC78" i="71"/>
  <c r="AH75" i="71"/>
  <c r="Q75" i="71" s="1"/>
  <c r="AG74" i="71"/>
  <c r="AE74" i="71"/>
  <c r="AD74" i="71"/>
  <c r="AC74" i="71"/>
  <c r="AF74" i="71" s="1"/>
  <c r="AH74" i="71" s="1"/>
  <c r="E75" i="71" s="1"/>
  <c r="AH71" i="71"/>
  <c r="Q71" i="71"/>
  <c r="AG70" i="71"/>
  <c r="AE70" i="71"/>
  <c r="AD70" i="71"/>
  <c r="AF70" i="71" s="1"/>
  <c r="AH70" i="71" s="1"/>
  <c r="E71" i="71" s="1"/>
  <c r="AC70" i="71"/>
  <c r="AH67" i="71"/>
  <c r="Q67" i="71" s="1"/>
  <c r="AG66" i="71"/>
  <c r="AE66" i="71"/>
  <c r="AD66" i="71"/>
  <c r="AF66" i="71" s="1"/>
  <c r="AH66" i="71" s="1"/>
  <c r="E67" i="71" s="1"/>
  <c r="AC66" i="71"/>
  <c r="AH63" i="71"/>
  <c r="Q63" i="71"/>
  <c r="AG62" i="71"/>
  <c r="AF62" i="71"/>
  <c r="AH62" i="71" s="1"/>
  <c r="E63" i="71" s="1"/>
  <c r="AE62" i="71"/>
  <c r="AD62" i="71"/>
  <c r="AC62" i="71"/>
  <c r="AH59" i="71"/>
  <c r="Q59" i="71" s="1"/>
  <c r="AG58" i="71"/>
  <c r="AE58" i="71"/>
  <c r="AD58" i="71"/>
  <c r="AF58" i="71" s="1"/>
  <c r="AH58" i="71" s="1"/>
  <c r="E59" i="71" s="1"/>
  <c r="AC58" i="71"/>
  <c r="AH55" i="71"/>
  <c r="Q55" i="71" s="1"/>
  <c r="AG54" i="71"/>
  <c r="AE54" i="71"/>
  <c r="AD54" i="71"/>
  <c r="AF54" i="71" s="1"/>
  <c r="AH54" i="71" s="1"/>
  <c r="E55" i="71" s="1"/>
  <c r="AC54" i="71"/>
  <c r="AH51" i="71"/>
  <c r="Q51" i="71"/>
  <c r="AG50" i="71"/>
  <c r="AE50" i="71"/>
  <c r="AD50" i="71"/>
  <c r="AF50" i="71" s="1"/>
  <c r="AH50" i="71" s="1"/>
  <c r="E51" i="71" s="1"/>
  <c r="AC50" i="71"/>
  <c r="G48" i="71"/>
  <c r="AH45" i="71"/>
  <c r="Q45" i="71" s="1"/>
  <c r="AG44" i="71"/>
  <c r="AE44" i="71"/>
  <c r="AD44" i="71"/>
  <c r="AF44" i="71" s="1"/>
  <c r="AH44" i="71" s="1"/>
  <c r="E45" i="71" s="1"/>
  <c r="AC44" i="71"/>
  <c r="AH41" i="71"/>
  <c r="Q41" i="71"/>
  <c r="AG40" i="71"/>
  <c r="AF40" i="71"/>
  <c r="AH40" i="71" s="1"/>
  <c r="E41" i="71" s="1"/>
  <c r="AE40" i="71"/>
  <c r="AD40" i="71"/>
  <c r="AC40" i="71"/>
  <c r="AH37" i="71"/>
  <c r="Q37" i="71"/>
  <c r="AG36" i="71"/>
  <c r="AF36" i="71"/>
  <c r="AH36" i="71" s="1"/>
  <c r="E37" i="71" s="1"/>
  <c r="AE36" i="71"/>
  <c r="AD36" i="71"/>
  <c r="AC36" i="71"/>
  <c r="AH33" i="71"/>
  <c r="Q33" i="71" s="1"/>
  <c r="AG32" i="71"/>
  <c r="AE32" i="71"/>
  <c r="AD32" i="71"/>
  <c r="AC32" i="71"/>
  <c r="AF32" i="71" s="1"/>
  <c r="AH32" i="71" s="1"/>
  <c r="E33" i="71" s="1"/>
  <c r="AH29" i="71"/>
  <c r="Q29" i="71"/>
  <c r="AG28" i="71"/>
  <c r="AE28" i="71"/>
  <c r="AD28" i="71"/>
  <c r="AF28" i="71" s="1"/>
  <c r="AH28" i="71" s="1"/>
  <c r="E29" i="71" s="1"/>
  <c r="AC28" i="71"/>
  <c r="AH25" i="71"/>
  <c r="Q25" i="71"/>
  <c r="AG24" i="71"/>
  <c r="AE24" i="71"/>
  <c r="AD24" i="71"/>
  <c r="AF24" i="71" s="1"/>
  <c r="AH24" i="71" s="1"/>
  <c r="E25" i="71" s="1"/>
  <c r="AC24" i="71"/>
  <c r="AH21" i="71"/>
  <c r="Q21" i="71" s="1"/>
  <c r="AG20" i="71"/>
  <c r="AF20" i="71"/>
  <c r="AH20" i="71" s="1"/>
  <c r="E21" i="71" s="1"/>
  <c r="AE20" i="71"/>
  <c r="AD20" i="71"/>
  <c r="AC20" i="71"/>
  <c r="AH17" i="71"/>
  <c r="Q17" i="71" s="1"/>
  <c r="AG16" i="71"/>
  <c r="AE16" i="71"/>
  <c r="AD16" i="71"/>
  <c r="AF16" i="71" s="1"/>
  <c r="AH16" i="71" s="1"/>
  <c r="E17" i="71" s="1"/>
  <c r="AC16" i="71"/>
  <c r="AH13" i="71"/>
  <c r="Q13" i="71" s="1"/>
  <c r="AG12" i="71"/>
  <c r="K48" i="71" s="1"/>
  <c r="AE12" i="71"/>
  <c r="AD12" i="71"/>
  <c r="AF12" i="71" s="1"/>
  <c r="AC12" i="71"/>
  <c r="AH9" i="71"/>
  <c r="Q9" i="71" s="1"/>
  <c r="AG8" i="71"/>
  <c r="C48" i="71" s="1"/>
  <c r="AE8" i="71"/>
  <c r="AD8" i="71"/>
  <c r="AC8" i="71"/>
  <c r="R6" i="71"/>
  <c r="V133" i="71" s="1"/>
  <c r="R4" i="71"/>
  <c r="E160" i="70"/>
  <c r="X160" i="70" s="1"/>
  <c r="K154" i="70"/>
  <c r="G154" i="70"/>
  <c r="C154" i="70"/>
  <c r="AH151" i="70"/>
  <c r="Q151" i="70"/>
  <c r="AG150" i="70"/>
  <c r="AE150" i="70"/>
  <c r="AD150" i="70"/>
  <c r="AF150" i="70" s="1"/>
  <c r="AH150" i="70" s="1"/>
  <c r="E151" i="70" s="1"/>
  <c r="AC150" i="70"/>
  <c r="AH147" i="70"/>
  <c r="Q147" i="70" s="1"/>
  <c r="AG146" i="70"/>
  <c r="AE146" i="70"/>
  <c r="AD146" i="70"/>
  <c r="AC146" i="70"/>
  <c r="AH143" i="70"/>
  <c r="Q143" i="70"/>
  <c r="AG142" i="70"/>
  <c r="AE142" i="70"/>
  <c r="AD142" i="70"/>
  <c r="AF142" i="70" s="1"/>
  <c r="AH142" i="70" s="1"/>
  <c r="E143" i="70" s="1"/>
  <c r="AC142" i="70"/>
  <c r="AH139" i="70"/>
  <c r="Q139" i="70" s="1"/>
  <c r="AG138" i="70"/>
  <c r="AE138" i="70"/>
  <c r="AD138" i="70"/>
  <c r="AC138" i="70"/>
  <c r="AF138" i="70" s="1"/>
  <c r="AH138" i="70" s="1"/>
  <c r="E139" i="70" s="1"/>
  <c r="AH135" i="70"/>
  <c r="Q135" i="70"/>
  <c r="AG134" i="70"/>
  <c r="AE134" i="70"/>
  <c r="AD134" i="70"/>
  <c r="AF134" i="70" s="1"/>
  <c r="AH134" i="70" s="1"/>
  <c r="E135" i="70" s="1"/>
  <c r="AC134" i="70"/>
  <c r="K132" i="70"/>
  <c r="G132" i="70"/>
  <c r="N132" i="70" s="1"/>
  <c r="C132" i="70"/>
  <c r="AH129" i="70"/>
  <c r="Q129" i="70" s="1"/>
  <c r="AG128" i="70"/>
  <c r="AE128" i="70"/>
  <c r="AD128" i="70"/>
  <c r="AF128" i="70" s="1"/>
  <c r="AH128" i="70" s="1"/>
  <c r="E129" i="70" s="1"/>
  <c r="AC128" i="70"/>
  <c r="AH125" i="70"/>
  <c r="Q125" i="70"/>
  <c r="AG124" i="70"/>
  <c r="AE124" i="70"/>
  <c r="AD124" i="70"/>
  <c r="AF124" i="70" s="1"/>
  <c r="AH124" i="70" s="1"/>
  <c r="E125" i="70" s="1"/>
  <c r="AC124" i="70"/>
  <c r="AH121" i="70"/>
  <c r="Q121" i="70"/>
  <c r="AG120" i="70"/>
  <c r="AE120" i="70"/>
  <c r="AD120" i="70"/>
  <c r="AC120" i="70"/>
  <c r="AF120" i="70" s="1"/>
  <c r="AH120" i="70" s="1"/>
  <c r="E121" i="70" s="1"/>
  <c r="AH117" i="70"/>
  <c r="Q117" i="70" s="1"/>
  <c r="AG116" i="70"/>
  <c r="AE116" i="70"/>
  <c r="AD116" i="70"/>
  <c r="AC116" i="70"/>
  <c r="AF116" i="70" s="1"/>
  <c r="AH116" i="70" s="1"/>
  <c r="E117" i="70" s="1"/>
  <c r="AH113" i="70"/>
  <c r="Q113" i="70" s="1"/>
  <c r="AG112" i="70"/>
  <c r="AE112" i="70"/>
  <c r="AD112" i="70"/>
  <c r="AF112" i="70" s="1"/>
  <c r="AH112" i="70" s="1"/>
  <c r="E113" i="70" s="1"/>
  <c r="AC112" i="70"/>
  <c r="AH109" i="70"/>
  <c r="Q109" i="70"/>
  <c r="AG108" i="70"/>
  <c r="AE108" i="70"/>
  <c r="AD108" i="70"/>
  <c r="AF108" i="70" s="1"/>
  <c r="AH108" i="70" s="1"/>
  <c r="E109" i="70" s="1"/>
  <c r="AC108" i="70"/>
  <c r="AH105" i="70"/>
  <c r="Q105" i="70" s="1"/>
  <c r="AG104" i="70"/>
  <c r="AF104" i="70"/>
  <c r="AH104" i="70" s="1"/>
  <c r="E105" i="70" s="1"/>
  <c r="AE104" i="70"/>
  <c r="AD104" i="70"/>
  <c r="AC104" i="70"/>
  <c r="AH101" i="70"/>
  <c r="Q101" i="70"/>
  <c r="AG100" i="70"/>
  <c r="AE100" i="70"/>
  <c r="AD100" i="70"/>
  <c r="AF100" i="70" s="1"/>
  <c r="AH100" i="70" s="1"/>
  <c r="E101" i="70" s="1"/>
  <c r="AC100" i="70"/>
  <c r="AH97" i="70"/>
  <c r="Q97" i="70" s="1"/>
  <c r="AG96" i="70"/>
  <c r="AE96" i="70"/>
  <c r="AD96" i="70"/>
  <c r="AF96" i="70" s="1"/>
  <c r="AH96" i="70" s="1"/>
  <c r="E97" i="70" s="1"/>
  <c r="AC96" i="70"/>
  <c r="AH93" i="70"/>
  <c r="Q93" i="70"/>
  <c r="AG92" i="70"/>
  <c r="AE92" i="70"/>
  <c r="AD92" i="70"/>
  <c r="AF92" i="70" s="1"/>
  <c r="AH92" i="70" s="1"/>
  <c r="E93" i="70" s="1"/>
  <c r="AC92" i="70"/>
  <c r="K90" i="70"/>
  <c r="G90" i="70"/>
  <c r="N90" i="70" s="1"/>
  <c r="C90" i="70"/>
  <c r="AH87" i="70"/>
  <c r="Q87" i="70" s="1"/>
  <c r="AG86" i="70"/>
  <c r="AE86" i="70"/>
  <c r="AD86" i="70"/>
  <c r="AF86" i="70" s="1"/>
  <c r="AH86" i="70" s="1"/>
  <c r="E87" i="70" s="1"/>
  <c r="AC86" i="70"/>
  <c r="AH83" i="70"/>
  <c r="Q83" i="70"/>
  <c r="AG82" i="70"/>
  <c r="AE82" i="70"/>
  <c r="AD82" i="70"/>
  <c r="AF82" i="70" s="1"/>
  <c r="AH82" i="70" s="1"/>
  <c r="E83" i="70" s="1"/>
  <c r="AC82" i="70"/>
  <c r="AH79" i="70"/>
  <c r="Q79" i="70"/>
  <c r="AG78" i="70"/>
  <c r="AE78" i="70"/>
  <c r="AF78" i="70" s="1"/>
  <c r="AH78" i="70" s="1"/>
  <c r="E79" i="70" s="1"/>
  <c r="AD78" i="70"/>
  <c r="AC78" i="70"/>
  <c r="AH75" i="70"/>
  <c r="Q75" i="70" s="1"/>
  <c r="AG74" i="70"/>
  <c r="AE74" i="70"/>
  <c r="AD74" i="70"/>
  <c r="AC74" i="70"/>
  <c r="AF74" i="70" s="1"/>
  <c r="AH74" i="70" s="1"/>
  <c r="E75" i="70" s="1"/>
  <c r="AH71" i="70"/>
  <c r="Q71" i="70" s="1"/>
  <c r="AG70" i="70"/>
  <c r="AE70" i="70"/>
  <c r="AD70" i="70"/>
  <c r="AF70" i="70" s="1"/>
  <c r="AH70" i="70" s="1"/>
  <c r="E71" i="70" s="1"/>
  <c r="AC70" i="70"/>
  <c r="AH67" i="70"/>
  <c r="Q67" i="70"/>
  <c r="AG66" i="70"/>
  <c r="AE66" i="70"/>
  <c r="AD66" i="70"/>
  <c r="AF66" i="70" s="1"/>
  <c r="AH66" i="70" s="1"/>
  <c r="E67" i="70" s="1"/>
  <c r="AC66" i="70"/>
  <c r="AH63" i="70"/>
  <c r="Q63" i="70" s="1"/>
  <c r="AG62" i="70"/>
  <c r="AF62" i="70"/>
  <c r="AH62" i="70" s="1"/>
  <c r="E63" i="70" s="1"/>
  <c r="AE62" i="70"/>
  <c r="AD62" i="70"/>
  <c r="AC62" i="70"/>
  <c r="AH59" i="70"/>
  <c r="Q59" i="70"/>
  <c r="AG58" i="70"/>
  <c r="AE58" i="70"/>
  <c r="AD58" i="70"/>
  <c r="AF58" i="70" s="1"/>
  <c r="AH58" i="70" s="1"/>
  <c r="E59" i="70" s="1"/>
  <c r="AC58" i="70"/>
  <c r="AH55" i="70"/>
  <c r="Q55" i="70" s="1"/>
  <c r="AG54" i="70"/>
  <c r="AE54" i="70"/>
  <c r="AD54" i="70"/>
  <c r="AF54" i="70" s="1"/>
  <c r="AH54" i="70" s="1"/>
  <c r="E55" i="70" s="1"/>
  <c r="AC54" i="70"/>
  <c r="AH51" i="70"/>
  <c r="Q51" i="70"/>
  <c r="AG50" i="70"/>
  <c r="AF50" i="70"/>
  <c r="AH50" i="70" s="1"/>
  <c r="E51" i="70" s="1"/>
  <c r="AE50" i="70"/>
  <c r="AD50" i="70"/>
  <c r="AC50" i="70"/>
  <c r="G48" i="70"/>
  <c r="AH45" i="70"/>
  <c r="Q45" i="70" s="1"/>
  <c r="AG44" i="70"/>
  <c r="AE44" i="70"/>
  <c r="AD44" i="70"/>
  <c r="AF44" i="70" s="1"/>
  <c r="AH44" i="70" s="1"/>
  <c r="E45" i="70" s="1"/>
  <c r="AC44" i="70"/>
  <c r="AH41" i="70"/>
  <c r="Q41" i="70"/>
  <c r="AG40" i="70"/>
  <c r="AF40" i="70"/>
  <c r="AH40" i="70" s="1"/>
  <c r="E41" i="70" s="1"/>
  <c r="AE40" i="70"/>
  <c r="AD40" i="70"/>
  <c r="AC40" i="70"/>
  <c r="AH37" i="70"/>
  <c r="Q37" i="70"/>
  <c r="AG36" i="70"/>
  <c r="AE36" i="70"/>
  <c r="AF36" i="70" s="1"/>
  <c r="AH36" i="70" s="1"/>
  <c r="E37" i="70" s="1"/>
  <c r="AD36" i="70"/>
  <c r="AC36" i="70"/>
  <c r="AH33" i="70"/>
  <c r="Q33" i="70" s="1"/>
  <c r="AG32" i="70"/>
  <c r="AE32" i="70"/>
  <c r="AD32" i="70"/>
  <c r="AC32" i="70"/>
  <c r="AF32" i="70" s="1"/>
  <c r="AH32" i="70" s="1"/>
  <c r="E33" i="70" s="1"/>
  <c r="AH29" i="70"/>
  <c r="Q29" i="70" s="1"/>
  <c r="AG28" i="70"/>
  <c r="AE28" i="70"/>
  <c r="AD28" i="70"/>
  <c r="AF28" i="70" s="1"/>
  <c r="AH28" i="70" s="1"/>
  <c r="E29" i="70" s="1"/>
  <c r="AC28" i="70"/>
  <c r="AH25" i="70"/>
  <c r="Q25" i="70"/>
  <c r="AG24" i="70"/>
  <c r="AE24" i="70"/>
  <c r="AD24" i="70"/>
  <c r="AF24" i="70" s="1"/>
  <c r="AH24" i="70" s="1"/>
  <c r="E25" i="70" s="1"/>
  <c r="AC24" i="70"/>
  <c r="AH21" i="70"/>
  <c r="Q21" i="70" s="1"/>
  <c r="AG20" i="70"/>
  <c r="AF20" i="70"/>
  <c r="AH20" i="70" s="1"/>
  <c r="E21" i="70" s="1"/>
  <c r="AE20" i="70"/>
  <c r="AD20" i="70"/>
  <c r="AC20" i="70"/>
  <c r="AH17" i="70"/>
  <c r="Q17" i="70"/>
  <c r="AG16" i="70"/>
  <c r="AE16" i="70"/>
  <c r="AD16" i="70"/>
  <c r="AF16" i="70" s="1"/>
  <c r="AH16" i="70" s="1"/>
  <c r="E17" i="70" s="1"/>
  <c r="AC16" i="70"/>
  <c r="AH13" i="70"/>
  <c r="Q13" i="70" s="1"/>
  <c r="AG12" i="70"/>
  <c r="K48" i="70" s="1"/>
  <c r="AE12" i="70"/>
  <c r="AD12" i="70"/>
  <c r="AC12" i="70"/>
  <c r="AH9" i="70"/>
  <c r="Q9" i="70" s="1"/>
  <c r="AG8" i="70"/>
  <c r="C48" i="70" s="1"/>
  <c r="AE8" i="70"/>
  <c r="AD8" i="70"/>
  <c r="AC8" i="70"/>
  <c r="R6" i="70"/>
  <c r="V133" i="70" s="1"/>
  <c r="R4" i="70"/>
  <c r="T25" i="19"/>
  <c r="S25" i="19"/>
  <c r="AF8" i="72" l="1"/>
  <c r="AH8" i="72" s="1"/>
  <c r="E9" i="72" s="1"/>
  <c r="N154" i="70"/>
  <c r="AF146" i="70"/>
  <c r="AH146" i="70" s="1"/>
  <c r="E147" i="70" s="1"/>
  <c r="N90" i="72"/>
  <c r="AH50" i="72"/>
  <c r="E51" i="72" s="1"/>
  <c r="AF8" i="70"/>
  <c r="AH8" i="70" s="1"/>
  <c r="E9" i="70" s="1"/>
  <c r="AF12" i="70"/>
  <c r="AH12" i="70" s="1"/>
  <c r="E13" i="70" s="1"/>
  <c r="AF8" i="71"/>
  <c r="AH8" i="71" s="1"/>
  <c r="E9" i="71" s="1"/>
  <c r="AH12" i="71"/>
  <c r="E13" i="71" s="1"/>
  <c r="N48" i="71"/>
  <c r="N48" i="72"/>
  <c r="V161" i="72"/>
  <c r="U161" i="72"/>
  <c r="X161" i="72"/>
  <c r="W161" i="72"/>
  <c r="V49" i="72"/>
  <c r="V91" i="72"/>
  <c r="U160" i="72"/>
  <c r="V160" i="72"/>
  <c r="E159" i="72"/>
  <c r="W160" i="72"/>
  <c r="V49" i="71"/>
  <c r="V91" i="71"/>
  <c r="U160" i="71"/>
  <c r="V160" i="71"/>
  <c r="E159" i="71"/>
  <c r="W160" i="71"/>
  <c r="E161" i="71"/>
  <c r="N48" i="70"/>
  <c r="V49" i="70"/>
  <c r="V91" i="70"/>
  <c r="U160" i="70"/>
  <c r="V160" i="70"/>
  <c r="E159" i="70"/>
  <c r="W160" i="70"/>
  <c r="E161" i="70"/>
  <c r="X159" i="72" l="1"/>
  <c r="W159" i="72"/>
  <c r="V159" i="72"/>
  <c r="U159" i="72"/>
  <c r="E162" i="72"/>
  <c r="X159" i="71"/>
  <c r="W159" i="71"/>
  <c r="V159" i="71"/>
  <c r="U159" i="71"/>
  <c r="E162" i="71"/>
  <c r="V161" i="71"/>
  <c r="U161" i="71"/>
  <c r="W161" i="71"/>
  <c r="X161" i="71"/>
  <c r="X159" i="70"/>
  <c r="W159" i="70"/>
  <c r="V159" i="70"/>
  <c r="U159" i="70"/>
  <c r="E162" i="70"/>
  <c r="V161" i="70"/>
  <c r="U161" i="70"/>
  <c r="W161" i="70"/>
  <c r="X161" i="70"/>
  <c r="X162" i="72" l="1"/>
  <c r="W162" i="72"/>
  <c r="V162" i="72"/>
  <c r="U162" i="72"/>
  <c r="M170" i="72" s="1"/>
  <c r="L30" i="10" s="1"/>
  <c r="D30" i="10" s="1"/>
  <c r="X162" i="71"/>
  <c r="W162" i="71"/>
  <c r="V162" i="71"/>
  <c r="U162" i="71"/>
  <c r="M170" i="71" s="1"/>
  <c r="L25" i="10" s="1"/>
  <c r="X162" i="70"/>
  <c r="W162" i="70"/>
  <c r="V162" i="70"/>
  <c r="U162" i="70"/>
  <c r="M170" i="70" s="1"/>
  <c r="L20" i="10" s="1"/>
  <c r="D20" i="10" s="1"/>
  <c r="D25" i="10" l="1"/>
  <c r="E160" i="69" l="1"/>
  <c r="X160" i="69" s="1"/>
  <c r="K154" i="69"/>
  <c r="G154" i="69"/>
  <c r="C154" i="69"/>
  <c r="N154" i="69" s="1"/>
  <c r="AH151" i="69"/>
  <c r="Q151" i="69"/>
  <c r="AG150" i="69"/>
  <c r="AE150" i="69"/>
  <c r="AD150" i="69"/>
  <c r="AF150" i="69" s="1"/>
  <c r="AH150" i="69" s="1"/>
  <c r="E151" i="69" s="1"/>
  <c r="AC150" i="69"/>
  <c r="AH147" i="69"/>
  <c r="Q147" i="69" s="1"/>
  <c r="AG146" i="69"/>
  <c r="AF146" i="69"/>
  <c r="AH146" i="69" s="1"/>
  <c r="E147" i="69" s="1"/>
  <c r="AE146" i="69"/>
  <c r="AD146" i="69"/>
  <c r="AC146" i="69"/>
  <c r="AH143" i="69"/>
  <c r="Q143" i="69"/>
  <c r="AG142" i="69"/>
  <c r="AE142" i="69"/>
  <c r="AD142" i="69"/>
  <c r="AF142" i="69" s="1"/>
  <c r="AH142" i="69" s="1"/>
  <c r="E143" i="69" s="1"/>
  <c r="AC142" i="69"/>
  <c r="AH139" i="69"/>
  <c r="Q139" i="69" s="1"/>
  <c r="AG138" i="69"/>
  <c r="AE138" i="69"/>
  <c r="AD138" i="69"/>
  <c r="AC138" i="69"/>
  <c r="AF138" i="69" s="1"/>
  <c r="AH138" i="69" s="1"/>
  <c r="E139" i="69" s="1"/>
  <c r="AH135" i="69"/>
  <c r="Q135" i="69" s="1"/>
  <c r="AG134" i="69"/>
  <c r="AF134" i="69"/>
  <c r="AH134" i="69" s="1"/>
  <c r="E135" i="69" s="1"/>
  <c r="AE134" i="69"/>
  <c r="AD134" i="69"/>
  <c r="AC134" i="69"/>
  <c r="K132" i="69"/>
  <c r="G132" i="69"/>
  <c r="N132" i="69" s="1"/>
  <c r="C132" i="69"/>
  <c r="AH129" i="69"/>
  <c r="Q129" i="69" s="1"/>
  <c r="AG128" i="69"/>
  <c r="AE128" i="69"/>
  <c r="AD128" i="69"/>
  <c r="AC128" i="69"/>
  <c r="AF128" i="69" s="1"/>
  <c r="AH128" i="69" s="1"/>
  <c r="E129" i="69" s="1"/>
  <c r="AH125" i="69"/>
  <c r="Q125" i="69" s="1"/>
  <c r="AG124" i="69"/>
  <c r="AF124" i="69"/>
  <c r="AH124" i="69" s="1"/>
  <c r="E125" i="69" s="1"/>
  <c r="AE124" i="69"/>
  <c r="AD124" i="69"/>
  <c r="AC124" i="69"/>
  <c r="AH121" i="69"/>
  <c r="Q121" i="69"/>
  <c r="AG120" i="69"/>
  <c r="AE120" i="69"/>
  <c r="AD120" i="69"/>
  <c r="AF120" i="69" s="1"/>
  <c r="AH120" i="69" s="1"/>
  <c r="E121" i="69" s="1"/>
  <c r="AC120" i="69"/>
  <c r="AH117" i="69"/>
  <c r="Q117" i="69" s="1"/>
  <c r="AG116" i="69"/>
  <c r="AE116" i="69"/>
  <c r="AD116" i="69"/>
  <c r="AC116" i="69"/>
  <c r="AF116" i="69" s="1"/>
  <c r="AH116" i="69" s="1"/>
  <c r="E117" i="69" s="1"/>
  <c r="AH113" i="69"/>
  <c r="Q113" i="69"/>
  <c r="AG112" i="69"/>
  <c r="AE112" i="69"/>
  <c r="AD112" i="69"/>
  <c r="AF112" i="69" s="1"/>
  <c r="AH112" i="69" s="1"/>
  <c r="E113" i="69" s="1"/>
  <c r="AC112" i="69"/>
  <c r="AH109" i="69"/>
  <c r="Q109" i="69"/>
  <c r="AG108" i="69"/>
  <c r="AE108" i="69"/>
  <c r="AD108" i="69"/>
  <c r="AF108" i="69" s="1"/>
  <c r="AH108" i="69" s="1"/>
  <c r="E109" i="69" s="1"/>
  <c r="AC108" i="69"/>
  <c r="AH105" i="69"/>
  <c r="Q105" i="69" s="1"/>
  <c r="AG104" i="69"/>
  <c r="AF104" i="69"/>
  <c r="AH104" i="69" s="1"/>
  <c r="E105" i="69" s="1"/>
  <c r="AE104" i="69"/>
  <c r="AD104" i="69"/>
  <c r="AC104" i="69"/>
  <c r="AH101" i="69"/>
  <c r="Q101" i="69" s="1"/>
  <c r="AG100" i="69"/>
  <c r="AE100" i="69"/>
  <c r="AD100" i="69"/>
  <c r="AF100" i="69" s="1"/>
  <c r="AH100" i="69" s="1"/>
  <c r="E101" i="69" s="1"/>
  <c r="AC100" i="69"/>
  <c r="AH97" i="69"/>
  <c r="Q97" i="69" s="1"/>
  <c r="AG96" i="69"/>
  <c r="AE96" i="69"/>
  <c r="AD96" i="69"/>
  <c r="AC96" i="69"/>
  <c r="AF96" i="69" s="1"/>
  <c r="AH96" i="69" s="1"/>
  <c r="E97" i="69" s="1"/>
  <c r="AH93" i="69"/>
  <c r="Q93" i="69" s="1"/>
  <c r="AG92" i="69"/>
  <c r="AF92" i="69"/>
  <c r="AH92" i="69" s="1"/>
  <c r="E93" i="69" s="1"/>
  <c r="AE92" i="69"/>
  <c r="AD92" i="69"/>
  <c r="AC92" i="69"/>
  <c r="K90" i="69"/>
  <c r="G90" i="69"/>
  <c r="N90" i="69" s="1"/>
  <c r="C90" i="69"/>
  <c r="AH87" i="69"/>
  <c r="Q87" i="69" s="1"/>
  <c r="AG86" i="69"/>
  <c r="AE86" i="69"/>
  <c r="AD86" i="69"/>
  <c r="AC86" i="69"/>
  <c r="AF86" i="69" s="1"/>
  <c r="AH86" i="69" s="1"/>
  <c r="E87" i="69" s="1"/>
  <c r="AH83" i="69"/>
  <c r="Q83" i="69" s="1"/>
  <c r="AG82" i="69"/>
  <c r="AE82" i="69"/>
  <c r="AD82" i="69"/>
  <c r="AC82" i="69"/>
  <c r="AH79" i="69"/>
  <c r="Q79" i="69"/>
  <c r="AG78" i="69"/>
  <c r="AE78" i="69"/>
  <c r="AD78" i="69"/>
  <c r="AF78" i="69" s="1"/>
  <c r="AH78" i="69" s="1"/>
  <c r="E79" i="69" s="1"/>
  <c r="AC78" i="69"/>
  <c r="AH75" i="69"/>
  <c r="Q75" i="69" s="1"/>
  <c r="AG74" i="69"/>
  <c r="AE74" i="69"/>
  <c r="AD74" i="69"/>
  <c r="AC74" i="69"/>
  <c r="AF74" i="69" s="1"/>
  <c r="AH74" i="69" s="1"/>
  <c r="E75" i="69" s="1"/>
  <c r="AH71" i="69"/>
  <c r="Q71" i="69"/>
  <c r="AG70" i="69"/>
  <c r="AE70" i="69"/>
  <c r="AD70" i="69"/>
  <c r="AF70" i="69" s="1"/>
  <c r="AH70" i="69" s="1"/>
  <c r="E71" i="69" s="1"/>
  <c r="AC70" i="69"/>
  <c r="AH67" i="69"/>
  <c r="Q67" i="69"/>
  <c r="AG66" i="69"/>
  <c r="AE66" i="69"/>
  <c r="AD66" i="69"/>
  <c r="AF66" i="69" s="1"/>
  <c r="AH66" i="69" s="1"/>
  <c r="E67" i="69" s="1"/>
  <c r="AC66" i="69"/>
  <c r="AH63" i="69"/>
  <c r="Q63" i="69" s="1"/>
  <c r="AG62" i="69"/>
  <c r="AF62" i="69"/>
  <c r="AH62" i="69" s="1"/>
  <c r="E63" i="69" s="1"/>
  <c r="AE62" i="69"/>
  <c r="AD62" i="69"/>
  <c r="AC62" i="69"/>
  <c r="AH59" i="69"/>
  <c r="Q59" i="69"/>
  <c r="AG58" i="69"/>
  <c r="AE58" i="69"/>
  <c r="AD58" i="69"/>
  <c r="AF58" i="69" s="1"/>
  <c r="AH58" i="69" s="1"/>
  <c r="E59" i="69" s="1"/>
  <c r="AC58" i="69"/>
  <c r="AH55" i="69"/>
  <c r="Q55" i="69" s="1"/>
  <c r="AG54" i="69"/>
  <c r="AE54" i="69"/>
  <c r="AD54" i="69"/>
  <c r="AC54" i="69"/>
  <c r="AF54" i="69" s="1"/>
  <c r="AH54" i="69" s="1"/>
  <c r="E55" i="69" s="1"/>
  <c r="AH51" i="69"/>
  <c r="Q51" i="69" s="1"/>
  <c r="AG50" i="69"/>
  <c r="AF50" i="69"/>
  <c r="AH50" i="69" s="1"/>
  <c r="E51" i="69" s="1"/>
  <c r="AE50" i="69"/>
  <c r="AD50" i="69"/>
  <c r="AC50" i="69"/>
  <c r="G48" i="69"/>
  <c r="AH45" i="69"/>
  <c r="Q45" i="69" s="1"/>
  <c r="AG44" i="69"/>
  <c r="AE44" i="69"/>
  <c r="AD44" i="69"/>
  <c r="AC44" i="69"/>
  <c r="AF44" i="69" s="1"/>
  <c r="AH44" i="69" s="1"/>
  <c r="E45" i="69" s="1"/>
  <c r="AH41" i="69"/>
  <c r="Q41" i="69" s="1"/>
  <c r="AG40" i="69"/>
  <c r="AF40" i="69"/>
  <c r="AH40" i="69" s="1"/>
  <c r="E41" i="69" s="1"/>
  <c r="AE40" i="69"/>
  <c r="AD40" i="69"/>
  <c r="AC40" i="69"/>
  <c r="AH37" i="69"/>
  <c r="Q37" i="69"/>
  <c r="AG36" i="69"/>
  <c r="AE36" i="69"/>
  <c r="AD36" i="69"/>
  <c r="AF36" i="69" s="1"/>
  <c r="AH36" i="69" s="1"/>
  <c r="E37" i="69" s="1"/>
  <c r="AC36" i="69"/>
  <c r="AH33" i="69"/>
  <c r="Q33" i="69" s="1"/>
  <c r="AG32" i="69"/>
  <c r="AE32" i="69"/>
  <c r="AD32" i="69"/>
  <c r="AC32" i="69"/>
  <c r="AF32" i="69" s="1"/>
  <c r="AH32" i="69" s="1"/>
  <c r="E33" i="69" s="1"/>
  <c r="AH29" i="69"/>
  <c r="Q29" i="69"/>
  <c r="AG28" i="69"/>
  <c r="AE28" i="69"/>
  <c r="AD28" i="69"/>
  <c r="AF28" i="69" s="1"/>
  <c r="AH28" i="69" s="1"/>
  <c r="E29" i="69" s="1"/>
  <c r="AC28" i="69"/>
  <c r="AH25" i="69"/>
  <c r="Q25" i="69"/>
  <c r="AG24" i="69"/>
  <c r="AE24" i="69"/>
  <c r="AD24" i="69"/>
  <c r="AF24" i="69" s="1"/>
  <c r="AH24" i="69" s="1"/>
  <c r="E25" i="69" s="1"/>
  <c r="AC24" i="69"/>
  <c r="AH21" i="69"/>
  <c r="Q21" i="69" s="1"/>
  <c r="AG20" i="69"/>
  <c r="AF20" i="69"/>
  <c r="AH20" i="69" s="1"/>
  <c r="E21" i="69" s="1"/>
  <c r="AE20" i="69"/>
  <c r="AD20" i="69"/>
  <c r="AC20" i="69"/>
  <c r="AH17" i="69"/>
  <c r="Q17" i="69"/>
  <c r="AG16" i="69"/>
  <c r="AE16" i="69"/>
  <c r="AD16" i="69"/>
  <c r="AF16" i="69" s="1"/>
  <c r="AH16" i="69" s="1"/>
  <c r="E17" i="69" s="1"/>
  <c r="AC16" i="69"/>
  <c r="AH13" i="69"/>
  <c r="Q13" i="69" s="1"/>
  <c r="AG12" i="69"/>
  <c r="K48" i="69" s="1"/>
  <c r="AE12" i="69"/>
  <c r="AD12" i="69"/>
  <c r="AC12" i="69"/>
  <c r="AH9" i="69"/>
  <c r="Q9" i="69" s="1"/>
  <c r="AG8" i="69"/>
  <c r="C48" i="69" s="1"/>
  <c r="AE8" i="69"/>
  <c r="AD8" i="69"/>
  <c r="AC8" i="69"/>
  <c r="R6" i="69"/>
  <c r="V133" i="69" s="1"/>
  <c r="R4" i="69"/>
  <c r="AF82" i="69" l="1"/>
  <c r="AH82" i="69" s="1"/>
  <c r="E83" i="69" s="1"/>
  <c r="AF8" i="69"/>
  <c r="AH8" i="69" s="1"/>
  <c r="E9" i="69" s="1"/>
  <c r="AF12" i="69"/>
  <c r="AH12" i="69" s="1"/>
  <c r="E13" i="69" s="1"/>
  <c r="N48" i="69"/>
  <c r="V49" i="69"/>
  <c r="V91" i="69"/>
  <c r="U160" i="69"/>
  <c r="V160" i="69"/>
  <c r="E159" i="69"/>
  <c r="W160" i="69"/>
  <c r="E161" i="69"/>
  <c r="E160" i="58"/>
  <c r="G154" i="58"/>
  <c r="AH151" i="58"/>
  <c r="Q151" i="58" s="1"/>
  <c r="AG150" i="58"/>
  <c r="AE150" i="58"/>
  <c r="AD150" i="58"/>
  <c r="AC150" i="58"/>
  <c r="AH147" i="58"/>
  <c r="Q147" i="58" s="1"/>
  <c r="AG146" i="58"/>
  <c r="AE146" i="58"/>
  <c r="AD146" i="58"/>
  <c r="AC146" i="58"/>
  <c r="AH143" i="58"/>
  <c r="Q143" i="58" s="1"/>
  <c r="AG142" i="58"/>
  <c r="AE142" i="58"/>
  <c r="AD142" i="58"/>
  <c r="AC142" i="58"/>
  <c r="AH139" i="58"/>
  <c r="Q139" i="58" s="1"/>
  <c r="AG138" i="58"/>
  <c r="K154" i="58" s="1"/>
  <c r="AE138" i="58"/>
  <c r="AD138" i="58"/>
  <c r="AF138" i="58" s="1"/>
  <c r="AH138" i="58" s="1"/>
  <c r="E139" i="58" s="1"/>
  <c r="AC138" i="58"/>
  <c r="AH135" i="58"/>
  <c r="Q135" i="58" s="1"/>
  <c r="AG134" i="58"/>
  <c r="AE134" i="58"/>
  <c r="AD134" i="58"/>
  <c r="AC134" i="58"/>
  <c r="G132" i="58"/>
  <c r="G90" i="58"/>
  <c r="AH129" i="58"/>
  <c r="Q129" i="58" s="1"/>
  <c r="AG128" i="58"/>
  <c r="AE128" i="58"/>
  <c r="AD128" i="58"/>
  <c r="AC128" i="58"/>
  <c r="AH125" i="58"/>
  <c r="Q125" i="58" s="1"/>
  <c r="AG124" i="58"/>
  <c r="AE124" i="58"/>
  <c r="AD124" i="58"/>
  <c r="AC124" i="58"/>
  <c r="AH121" i="58"/>
  <c r="Q121" i="58" s="1"/>
  <c r="AG120" i="58"/>
  <c r="AE120" i="58"/>
  <c r="AD120" i="58"/>
  <c r="AC120" i="58"/>
  <c r="AH117" i="58"/>
  <c r="Q117" i="58" s="1"/>
  <c r="AG116" i="58"/>
  <c r="AE116" i="58"/>
  <c r="AD116" i="58"/>
  <c r="AC116" i="58"/>
  <c r="AH113" i="58"/>
  <c r="Q113" i="58" s="1"/>
  <c r="AG112" i="58"/>
  <c r="AE112" i="58"/>
  <c r="AD112" i="58"/>
  <c r="AC112" i="58"/>
  <c r="AH109" i="58"/>
  <c r="Q109" i="58" s="1"/>
  <c r="AG108" i="58"/>
  <c r="AE108" i="58"/>
  <c r="AD108" i="58"/>
  <c r="AC108" i="58"/>
  <c r="AH105" i="58"/>
  <c r="Q105" i="58" s="1"/>
  <c r="AG104" i="58"/>
  <c r="AE104" i="58"/>
  <c r="AD104" i="58"/>
  <c r="AC104" i="58"/>
  <c r="AH101" i="58"/>
  <c r="Q101" i="58" s="1"/>
  <c r="AG100" i="58"/>
  <c r="AE100" i="58"/>
  <c r="AD100" i="58"/>
  <c r="AC100" i="58"/>
  <c r="AH97" i="58"/>
  <c r="Q97" i="58" s="1"/>
  <c r="AG96" i="58"/>
  <c r="K132" i="58" s="1"/>
  <c r="AE96" i="58"/>
  <c r="AD96" i="58"/>
  <c r="AC96" i="58"/>
  <c r="AH93" i="58"/>
  <c r="Q93" i="58" s="1"/>
  <c r="AG92" i="58"/>
  <c r="C132" i="58" s="1"/>
  <c r="AE92" i="58"/>
  <c r="AD92" i="58"/>
  <c r="AC92" i="58"/>
  <c r="AH87" i="58"/>
  <c r="Q87" i="58" s="1"/>
  <c r="AG86" i="58"/>
  <c r="AE86" i="58"/>
  <c r="AD86" i="58"/>
  <c r="AC86" i="58"/>
  <c r="AH83" i="58"/>
  <c r="Q83" i="58" s="1"/>
  <c r="AG82" i="58"/>
  <c r="AE82" i="58"/>
  <c r="AD82" i="58"/>
  <c r="AC82" i="58"/>
  <c r="AH79" i="58"/>
  <c r="Q79" i="58" s="1"/>
  <c r="AG78" i="58"/>
  <c r="AE78" i="58"/>
  <c r="AD78" i="58"/>
  <c r="AC78" i="58"/>
  <c r="AH75" i="58"/>
  <c r="Q75" i="58" s="1"/>
  <c r="AG74" i="58"/>
  <c r="AE74" i="58"/>
  <c r="AD74" i="58"/>
  <c r="AC74" i="58"/>
  <c r="AH71" i="58"/>
  <c r="Q71" i="58" s="1"/>
  <c r="AG70" i="58"/>
  <c r="AE70" i="58"/>
  <c r="AD70" i="58"/>
  <c r="AC70" i="58"/>
  <c r="AH67" i="58"/>
  <c r="Q67" i="58" s="1"/>
  <c r="AG66" i="58"/>
  <c r="AE66" i="58"/>
  <c r="AD66" i="58"/>
  <c r="AC66" i="58"/>
  <c r="AH63" i="58"/>
  <c r="Q63" i="58" s="1"/>
  <c r="AG62" i="58"/>
  <c r="AE62" i="58"/>
  <c r="AD62" i="58"/>
  <c r="AC62" i="58"/>
  <c r="AH59" i="58"/>
  <c r="Q59" i="58" s="1"/>
  <c r="AG58" i="58"/>
  <c r="AE58" i="58"/>
  <c r="AD58" i="58"/>
  <c r="AC58" i="58"/>
  <c r="AH55" i="58"/>
  <c r="Q55" i="58" s="1"/>
  <c r="AG54" i="58"/>
  <c r="K90" i="58" s="1"/>
  <c r="AE54" i="58"/>
  <c r="AD54" i="58"/>
  <c r="AC54" i="58"/>
  <c r="AH51" i="58"/>
  <c r="Q51" i="58" s="1"/>
  <c r="AG50" i="58"/>
  <c r="C90" i="58" s="1"/>
  <c r="AE50" i="58"/>
  <c r="AD50" i="58"/>
  <c r="AC50" i="58"/>
  <c r="G48" i="58"/>
  <c r="AG12" i="58"/>
  <c r="E161" i="58" s="1"/>
  <c r="AH45" i="58"/>
  <c r="Q45" i="58" s="1"/>
  <c r="AG44" i="58"/>
  <c r="AE44" i="58"/>
  <c r="AD44" i="58"/>
  <c r="AC44" i="58"/>
  <c r="AH41" i="58"/>
  <c r="Q41" i="58" s="1"/>
  <c r="AG40" i="58"/>
  <c r="AE40" i="58"/>
  <c r="AD40" i="58"/>
  <c r="AC40" i="58"/>
  <c r="AH37" i="58"/>
  <c r="Q37" i="58"/>
  <c r="AG36" i="58"/>
  <c r="AE36" i="58"/>
  <c r="AD36" i="58"/>
  <c r="AC36" i="58"/>
  <c r="AH33" i="58"/>
  <c r="Q33" i="58" s="1"/>
  <c r="AG32" i="58"/>
  <c r="AE32" i="58"/>
  <c r="AD32" i="58"/>
  <c r="AC32" i="58"/>
  <c r="AH29" i="58"/>
  <c r="Q29" i="58" s="1"/>
  <c r="AG28" i="58"/>
  <c r="AE28" i="58"/>
  <c r="AD28" i="58"/>
  <c r="AC28" i="58"/>
  <c r="AH25" i="58"/>
  <c r="Q25" i="58" s="1"/>
  <c r="AG24" i="58"/>
  <c r="AE24" i="58"/>
  <c r="AD24" i="58"/>
  <c r="AC24" i="58"/>
  <c r="AH21" i="58"/>
  <c r="Q21" i="58" s="1"/>
  <c r="AG20" i="58"/>
  <c r="AE20" i="58"/>
  <c r="AD20" i="58"/>
  <c r="AC20" i="58"/>
  <c r="AH17" i="58"/>
  <c r="Q17" i="58" s="1"/>
  <c r="AG16" i="58"/>
  <c r="AE16" i="58"/>
  <c r="AD16" i="58"/>
  <c r="AC16" i="58"/>
  <c r="AH13" i="58"/>
  <c r="Q13" i="58" s="1"/>
  <c r="AE12" i="58"/>
  <c r="AD12" i="58"/>
  <c r="AC12" i="58"/>
  <c r="AH9" i="58"/>
  <c r="Q9" i="58" s="1"/>
  <c r="AG8" i="58"/>
  <c r="E159" i="58" s="1"/>
  <c r="R4" i="58"/>
  <c r="C154" i="58" l="1"/>
  <c r="N154" i="58" s="1"/>
  <c r="K48" i="58"/>
  <c r="V161" i="69"/>
  <c r="U161" i="69"/>
  <c r="X161" i="69"/>
  <c r="W161" i="69"/>
  <c r="X159" i="69"/>
  <c r="W159" i="69"/>
  <c r="V159" i="69"/>
  <c r="U159" i="69"/>
  <c r="E162" i="69"/>
  <c r="AF134" i="58"/>
  <c r="AF96" i="58"/>
  <c r="AH96" i="58" s="1"/>
  <c r="E97" i="58" s="1"/>
  <c r="AF120" i="58"/>
  <c r="AH120" i="58" s="1"/>
  <c r="E121" i="58" s="1"/>
  <c r="AF108" i="58"/>
  <c r="AH108" i="58" s="1"/>
  <c r="E109" i="58" s="1"/>
  <c r="AF142" i="58"/>
  <c r="AH142" i="58" s="1"/>
  <c r="E143" i="58" s="1"/>
  <c r="N90" i="58"/>
  <c r="AF150" i="58"/>
  <c r="AH150" i="58" s="1"/>
  <c r="E151" i="58" s="1"/>
  <c r="AH134" i="58"/>
  <c r="E135" i="58" s="1"/>
  <c r="AF124" i="58"/>
  <c r="AH124" i="58" s="1"/>
  <c r="E125" i="58" s="1"/>
  <c r="AF146" i="58"/>
  <c r="AH146" i="58" s="1"/>
  <c r="E147" i="58" s="1"/>
  <c r="AF104" i="58"/>
  <c r="AH104" i="58" s="1"/>
  <c r="E105" i="58" s="1"/>
  <c r="AF70" i="58"/>
  <c r="AH70" i="58" s="1"/>
  <c r="E71" i="58" s="1"/>
  <c r="AF36" i="58"/>
  <c r="AH36" i="58" s="1"/>
  <c r="E37" i="58" s="1"/>
  <c r="AF112" i="58"/>
  <c r="AH112" i="58" s="1"/>
  <c r="E113" i="58" s="1"/>
  <c r="AF66" i="58"/>
  <c r="AH66" i="58" s="1"/>
  <c r="E67" i="58" s="1"/>
  <c r="AF92" i="58"/>
  <c r="AH92" i="58" s="1"/>
  <c r="E93" i="58" s="1"/>
  <c r="AF62" i="58"/>
  <c r="AH62" i="58" s="1"/>
  <c r="E63" i="58" s="1"/>
  <c r="AF86" i="58"/>
  <c r="AH86" i="58" s="1"/>
  <c r="E87" i="58" s="1"/>
  <c r="AF100" i="58"/>
  <c r="AH100" i="58" s="1"/>
  <c r="E101" i="58" s="1"/>
  <c r="AF116" i="58"/>
  <c r="AH116" i="58" s="1"/>
  <c r="E117" i="58" s="1"/>
  <c r="AF128" i="58"/>
  <c r="AH128" i="58" s="1"/>
  <c r="E129" i="58" s="1"/>
  <c r="AF58" i="58"/>
  <c r="AH58" i="58" s="1"/>
  <c r="E59" i="58" s="1"/>
  <c r="AF82" i="58"/>
  <c r="AH82" i="58" s="1"/>
  <c r="E83" i="58" s="1"/>
  <c r="AF54" i="58"/>
  <c r="AH54" i="58" s="1"/>
  <c r="E55" i="58" s="1"/>
  <c r="AF78" i="58"/>
  <c r="AH78" i="58" s="1"/>
  <c r="E79" i="58" s="1"/>
  <c r="AF50" i="58"/>
  <c r="AH50" i="58" s="1"/>
  <c r="E51" i="58" s="1"/>
  <c r="AF74" i="58"/>
  <c r="AH74" i="58" s="1"/>
  <c r="E75" i="58" s="1"/>
  <c r="AF16" i="58"/>
  <c r="AH16" i="58" s="1"/>
  <c r="E17" i="58" s="1"/>
  <c r="C48" i="58"/>
  <c r="AF20" i="58"/>
  <c r="AH20" i="58" s="1"/>
  <c r="E21" i="58" s="1"/>
  <c r="AF32" i="58"/>
  <c r="AH32" i="58" s="1"/>
  <c r="E33" i="58" s="1"/>
  <c r="AF44" i="58"/>
  <c r="AH44" i="58" s="1"/>
  <c r="E45" i="58" s="1"/>
  <c r="AF28" i="58"/>
  <c r="AH28" i="58" s="1"/>
  <c r="E29" i="58" s="1"/>
  <c r="AF12" i="58"/>
  <c r="AH12" i="58" s="1"/>
  <c r="E13" i="58" s="1"/>
  <c r="AF24" i="58"/>
  <c r="AH24" i="58" s="1"/>
  <c r="E25" i="58" s="1"/>
  <c r="AF40" i="58"/>
  <c r="AH40" i="58" s="1"/>
  <c r="E41" i="58" s="1"/>
  <c r="R6" i="58"/>
  <c r="X162" i="69" l="1"/>
  <c r="W162" i="69"/>
  <c r="V162" i="69"/>
  <c r="U162" i="69"/>
  <c r="M170" i="69" s="1"/>
  <c r="L15" i="10" s="1"/>
  <c r="V91" i="58"/>
  <c r="V133" i="58"/>
  <c r="D15" i="10" l="1"/>
  <c r="Y11" i="19"/>
  <c r="W11" i="19" s="1"/>
  <c r="T12" i="19" l="1"/>
  <c r="T13" i="19"/>
  <c r="T11" i="19"/>
  <c r="AB10" i="19" l="1"/>
  <c r="AD8" i="58" l="1"/>
  <c r="AC8" i="58"/>
  <c r="AE8" i="58" l="1"/>
  <c r="AF8" i="58" l="1"/>
  <c r="AH8" i="58" s="1"/>
  <c r="E9" i="58" s="1"/>
  <c r="V49" i="58" l="1"/>
  <c r="N48" i="58" l="1"/>
  <c r="E162" i="58" l="1"/>
  <c r="N132" i="58"/>
  <c r="U160" i="58"/>
  <c r="X160" i="58"/>
  <c r="W160" i="58"/>
  <c r="V160" i="58"/>
  <c r="W159" i="58"/>
  <c r="V159" i="58"/>
  <c r="U159" i="58"/>
  <c r="X159" i="58"/>
  <c r="W161" i="58"/>
  <c r="V161" i="58"/>
  <c r="U161" i="58"/>
  <c r="X161" i="58"/>
  <c r="U162" i="58" l="1"/>
  <c r="M170" i="58" s="1"/>
  <c r="L10" i="10" s="1"/>
  <c r="V162" i="58"/>
  <c r="W162" i="58"/>
  <c r="X162" i="58"/>
  <c r="D10" i="10" l="1"/>
  <c r="N30" i="10"/>
  <c r="E24" i="19" s="1"/>
  <c r="V11" i="19"/>
  <c r="C6" i="10"/>
  <c r="E31" i="19"/>
  <c r="E36" i="19"/>
  <c r="AB11" i="19" l="1"/>
  <c r="S11" i="19" s="1"/>
  <c r="U12" i="19"/>
  <c r="U25" i="19" l="1"/>
  <c r="AC3" i="58"/>
  <c r="Y12" i="19"/>
  <c r="W12" i="19" s="1"/>
  <c r="K6" i="58" l="1"/>
  <c r="AF3" i="58"/>
  <c r="V25" i="19"/>
  <c r="O11" i="73"/>
  <c r="A10" i="10"/>
  <c r="B14" i="10" s="1"/>
  <c r="O11" i="74"/>
  <c r="O11" i="2"/>
  <c r="W25" i="19"/>
  <c r="V12" i="19"/>
  <c r="U26" i="19" l="1"/>
  <c r="P11" i="73"/>
  <c r="Q11" i="73" s="1" a="1"/>
  <c r="Q11" i="73" s="1"/>
  <c r="P11" i="74"/>
  <c r="Q11" i="74" s="1" a="1"/>
  <c r="Q11" i="74" s="1"/>
  <c r="P11" i="2"/>
  <c r="Q11" i="2" s="1" a="1"/>
  <c r="Q11" i="2" s="1"/>
  <c r="AB12" i="19"/>
  <c r="S12" i="19" s="1"/>
  <c r="U13" i="19"/>
  <c r="Y13" i="19" s="1"/>
  <c r="W13" i="19" s="1"/>
  <c r="G7" i="19"/>
  <c r="AD3" i="58"/>
  <c r="L133" i="58"/>
  <c r="L49" i="58"/>
  <c r="L91" i="58"/>
  <c r="E7" i="19"/>
  <c r="L11" i="10" l="1"/>
  <c r="L13" i="10"/>
  <c r="N10" i="2"/>
  <c r="N10" i="74"/>
  <c r="N10" i="73"/>
  <c r="V13" i="19"/>
  <c r="AB13" i="19" s="1"/>
  <c r="L12" i="10"/>
  <c r="AC3" i="69"/>
  <c r="O12" i="73"/>
  <c r="A15" i="10"/>
  <c r="B19" i="10" s="1"/>
  <c r="O12" i="74"/>
  <c r="O12" i="2"/>
  <c r="W26" i="19"/>
  <c r="V26" i="19"/>
  <c r="T26" i="19"/>
  <c r="Q10" i="2"/>
  <c r="Q10" i="74"/>
  <c r="Q10" i="73"/>
  <c r="H17" i="74" l="1" a="1"/>
  <c r="H17" i="74" s="1"/>
  <c r="H17" i="73" a="1"/>
  <c r="H17" i="73" s="1"/>
  <c r="H17" i="2" a="1"/>
  <c r="H17" i="2" s="1"/>
  <c r="AF3" i="69"/>
  <c r="K6" i="69"/>
  <c r="P12" i="73"/>
  <c r="Q12" i="73" s="1" a="1"/>
  <c r="Q12" i="73" s="1"/>
  <c r="P12" i="74"/>
  <c r="Q12" i="74" s="1" a="1"/>
  <c r="Q12" i="74" s="1"/>
  <c r="P12" i="2"/>
  <c r="Q12" i="2" s="1" a="1"/>
  <c r="Q12" i="2" s="1"/>
  <c r="U27" i="19"/>
  <c r="D13" i="10"/>
  <c r="D12" i="10"/>
  <c r="D11" i="10"/>
  <c r="AB14" i="19"/>
  <c r="D14" i="10" l="1"/>
  <c r="L18" i="10"/>
  <c r="L16" i="10"/>
  <c r="O13" i="73"/>
  <c r="O13" i="74"/>
  <c r="A20" i="10"/>
  <c r="B24" i="10" s="1"/>
  <c r="W27" i="19"/>
  <c r="V27" i="19"/>
  <c r="T27" i="19"/>
  <c r="O13" i="2"/>
  <c r="AC3" i="70"/>
  <c r="L17" i="10"/>
  <c r="AD3" i="69"/>
  <c r="L133" i="69"/>
  <c r="L91" i="69"/>
  <c r="L49" i="69"/>
  <c r="AB15" i="19"/>
  <c r="D16" i="10" l="1"/>
  <c r="D17" i="10"/>
  <c r="P13" i="74"/>
  <c r="Q13" i="74" s="1" a="1"/>
  <c r="Q13" i="74" s="1"/>
  <c r="P13" i="73"/>
  <c r="Q13" i="73" s="1" a="1"/>
  <c r="Q13" i="73" s="1"/>
  <c r="P13" i="2"/>
  <c r="Q13" i="2" s="1" a="1"/>
  <c r="Q13" i="2" s="1"/>
  <c r="U28" i="19"/>
  <c r="AF3" i="70"/>
  <c r="K6" i="70"/>
  <c r="D18" i="10"/>
  <c r="L23" i="10" l="1"/>
  <c r="L22" i="10"/>
  <c r="AD3" i="70"/>
  <c r="L49" i="70"/>
  <c r="L133" i="70"/>
  <c r="L91" i="70"/>
  <c r="L21" i="10"/>
  <c r="D19" i="10"/>
  <c r="O14" i="74"/>
  <c r="A25" i="10"/>
  <c r="B29" i="10" s="1"/>
  <c r="O14" i="73"/>
  <c r="W28" i="19"/>
  <c r="V28" i="19"/>
  <c r="O14" i="2"/>
  <c r="T28" i="19"/>
  <c r="AC3" i="71"/>
  <c r="K6" i="71" l="1"/>
  <c r="AF3" i="71"/>
  <c r="D22" i="10"/>
  <c r="D21" i="10"/>
  <c r="P14" i="74"/>
  <c r="Q14" i="74" s="1" a="1"/>
  <c r="Q14" i="74" s="1"/>
  <c r="P14" i="73"/>
  <c r="Q14" i="73" s="1" a="1"/>
  <c r="Q14" i="73" s="1"/>
  <c r="P14" i="2"/>
  <c r="Q14" i="2" s="1" a="1"/>
  <c r="Q14" i="2" s="1"/>
  <c r="U29" i="19"/>
  <c r="D23" i="10"/>
  <c r="D24" i="10" l="1"/>
  <c r="L27" i="10"/>
  <c r="R14" i="73"/>
  <c r="L28" i="10"/>
  <c r="R14" i="74"/>
  <c r="L26" i="10"/>
  <c r="R14" i="2"/>
  <c r="L49" i="71"/>
  <c r="L133" i="71"/>
  <c r="AD3" i="71"/>
  <c r="L91" i="71"/>
  <c r="A30" i="10"/>
  <c r="B34" i="10" s="1"/>
  <c r="O15" i="73"/>
  <c r="O15" i="74"/>
  <c r="V29" i="19"/>
  <c r="T29" i="19"/>
  <c r="W29" i="19"/>
  <c r="O15" i="2"/>
  <c r="AC3" i="72"/>
  <c r="P15" i="2" l="1"/>
  <c r="P15" i="73"/>
  <c r="Q15" i="73" s="1" a="1"/>
  <c r="Q15" i="73" s="1"/>
  <c r="P15" i="74"/>
  <c r="Q15" i="74" a="1"/>
  <c r="Q15" i="74" s="1"/>
  <c r="D26" i="10"/>
  <c r="AF3" i="72"/>
  <c r="K6" i="72"/>
  <c r="D28" i="10"/>
  <c r="Q15" i="2" a="1"/>
  <c r="Q15" i="2" s="1"/>
  <c r="D27" i="10"/>
  <c r="AD3" i="72" l="1"/>
  <c r="L91" i="72"/>
  <c r="L49" i="72"/>
  <c r="L133" i="72"/>
  <c r="D29" i="10"/>
  <c r="L33" i="10"/>
  <c r="R15" i="74"/>
  <c r="R15" i="2"/>
  <c r="L31" i="10"/>
  <c r="L32" i="10"/>
  <c r="R15" i="73"/>
  <c r="D33" i="10" l="1"/>
  <c r="N33" i="10"/>
  <c r="E27" i="19" s="1"/>
  <c r="D31" i="10"/>
  <c r="N31" i="10"/>
  <c r="D32" i="10"/>
  <c r="N32" i="10"/>
  <c r="E26" i="19" s="1"/>
  <c r="E25" i="19" l="1"/>
  <c r="E28" i="19" s="1"/>
  <c r="N34" i="10"/>
  <c r="D3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<sst xmlns="http://schemas.openxmlformats.org/spreadsheetml/2006/main" count="2953" uniqueCount="175">
  <si>
    <t>月　日</t>
    <rPh sb="0" eb="3">
      <t>ネンガッピ</t>
    </rPh>
    <phoneticPr fontId="2"/>
  </si>
  <si>
    <t>（１）教育研修助成金</t>
    <rPh sb="3" eb="5">
      <t>キョウイク</t>
    </rPh>
    <rPh sb="5" eb="7">
      <t>ケンシュウ</t>
    </rPh>
    <rPh sb="7" eb="10">
      <t>ジョセイキン</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</si>
  <si>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</si>
  <si>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</si>
  <si>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</si>
  <si>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</si>
  <si>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</si>
  <si>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</si>
  <si>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</si>
  <si>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</si>
  <si>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</si>
  <si>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研修生氏名</t>
    <rPh sb="0" eb="3">
      <t>ケンシュウセイ</t>
    </rPh>
    <rPh sb="3" eb="5">
      <t>シメイ</t>
    </rPh>
    <phoneticPr fontId="2"/>
  </si>
  <si>
    <t>～</t>
    <phoneticPr fontId="2"/>
  </si>
  <si>
    <t>研修生氏名</t>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</si>
  <si>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</si>
  <si>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</si>
  <si>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計</t>
    <rPh sb="0" eb="1">
      <t>ケイ</t>
    </rPh>
    <phoneticPr fontId="2"/>
  </si>
  <si>
    <t>所在地</t>
  </si>
  <si>
    <t>１　申請額内訳</t>
  </si>
  <si>
    <t>フリカナ</t>
  </si>
  <si>
    <t>金融機関名</t>
  </si>
  <si>
    <t>支店番号</t>
  </si>
  <si>
    <t>支店名</t>
  </si>
  <si>
    <t>口座番号</t>
  </si>
  <si>
    <t>口座名義人名</t>
  </si>
  <si>
    <t>）</t>
    <phoneticPr fontId="2"/>
  </si>
  <si>
    <t>（</t>
    <phoneticPr fontId="2"/>
  </si>
  <si>
    <t>印</t>
    <rPh sb="0" eb="1">
      <t>イン</t>
    </rPh>
    <phoneticPr fontId="2"/>
  </si>
  <si>
    <t>合　　　計</t>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</si>
  <si>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</si>
  <si>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</si>
  <si>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</si>
  <si>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</si>
  <si>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</si>
  <si>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</si>
  <si>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</si>
  <si>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</si>
  <si>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人</t>
    <rPh sb="0" eb="1">
      <t>ニン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</si>
  <si>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</si>
  <si>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</si>
  <si>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</si>
  <si>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</si>
  <si>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</si>
  <si>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</si>
  <si>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（注）</t>
  </si>
  <si>
    <t>４　研修生を複数名受け入れている場合は、研修生ごとに申請すること。</t>
  </si>
  <si>
    <t>〒</t>
    <phoneticPr fontId="2"/>
  </si>
  <si>
    <t>5ヶ月目</t>
    <rPh sb="2" eb="4">
      <t>ゲツメ</t>
    </rPh>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</si>
  <si>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</si>
  <si>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</si>
  <si>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</si>
  <si>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</si>
  <si>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</si>
  <si>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</si>
  <si>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</si>
  <si>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</si>
  <si>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</si>
  <si>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</si>
  <si>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</si>
  <si>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</si>
  <si>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</si>
  <si>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xml:space="preserve"> </t>
  </si>
  <si>
    <t>(1)～(4)</t>
    <phoneticPr fontId="2"/>
  </si>
  <si>
    <t>提出期限</t>
    <rPh sb="0" eb="2">
      <t>テイシュツ</t>
    </rPh>
    <rPh sb="2" eb="4">
      <t>キゲン</t>
    </rPh>
    <phoneticPr fontId="1"/>
  </si>
  <si>
    <t>申請回</t>
    <rPh sb="0" eb="2">
      <t>シンセイ</t>
    </rPh>
    <rPh sb="2" eb="3">
      <t>カイ</t>
    </rPh>
    <phoneticPr fontId="1"/>
  </si>
  <si>
    <t>開始日</t>
  </si>
  <si>
    <t>終了日</t>
  </si>
  <si>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</si>
  <si>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</si>
  <si>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</si>
  <si>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</si>
  <si>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</si>
  <si>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</si>
  <si>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</si>
  <si>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</si>
  <si>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</si>
  <si>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</si>
  <si>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</si>
  <si>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</si>
  <si>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</si>
  <si>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</si>
  <si>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</si>
  <si>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一般社団法人 全国農業会議所会長　殿</t>
    <rPh sb="0" eb="2">
      <t>イッパン</t>
    </rPh>
    <rPh sb="2" eb="6">
      <t>シャダンホウジン</t>
    </rPh>
    <phoneticPr fontId="2"/>
  </si>
  <si>
    <t>①～①</t>
    <phoneticPr fontId="2"/>
  </si>
  <si>
    <t>①～②</t>
    <phoneticPr fontId="2"/>
  </si>
  <si>
    <t>①～③</t>
    <phoneticPr fontId="2"/>
  </si>
  <si>
    <t>分～</t>
    <rPh sb="0" eb="1">
      <t>フン</t>
    </rPh>
    <phoneticPr fontId="2"/>
  </si>
  <si>
    <t>分</t>
    <rPh sb="0" eb="1">
      <t>フン</t>
    </rPh>
    <phoneticPr fontId="2"/>
  </si>
  <si>
    <t>時
間</t>
    <rPh sb="0" eb="1">
      <t>トキ</t>
    </rPh>
    <rPh sb="2" eb="3">
      <t>アイダ</t>
    </rPh>
    <phoneticPr fontId="2"/>
  </si>
  <si>
    <t>研修時間（a）</t>
  </si>
  <si>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</si>
  <si>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</si>
  <si>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</si>
  <si>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</si>
  <si>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</si>
  <si>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</si>
  <si>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</si>
  <si>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</si>
  <si>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</si>
  <si>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　　）</t>
    <phoneticPr fontId="2"/>
  </si>
  <si>
    <t>1人</t>
    <phoneticPr fontId="2"/>
  </si>
  <si>
    <t>日付</t>
    <rPh sb="0" eb="2">
      <t>ヒヅケ</t>
    </rPh>
    <phoneticPr fontId="2"/>
  </si>
  <si>
    <t>①～④</t>
    <phoneticPr fontId="2"/>
  </si>
  <si>
    <t>①～⑤</t>
    <phoneticPr fontId="2"/>
  </si>
  <si>
    <t>助成金額
（ a × b ）</t>
    <phoneticPr fontId="2"/>
  </si>
  <si>
    <r>
      <t>ウ</t>
    </r>
    <r>
      <rPr>
        <sz val="12"/>
        <rFont val="ＭＳ 明朝"/>
        <family val="1"/>
        <charset val="128"/>
      </rPr>
      <t>　</t>
    </r>
    <r>
      <rPr>
        <b/>
        <u/>
        <sz val="12"/>
        <rFont val="ＭＳ 明朝"/>
        <family val="1"/>
        <charset val="128"/>
      </rPr>
      <t>旅費</t>
    </r>
    <phoneticPr fontId="2"/>
  </si>
  <si>
    <t>●自家用車等を利用した場合の燃料代・・・明細書（燃料販売店の領収書も可）</t>
    <phoneticPr fontId="2"/>
  </si>
  <si>
    <t>シニア世代の新規就農に向けた農業研修支援事業</t>
    <phoneticPr fontId="2"/>
  </si>
  <si>
    <t>助成金交付申請書   （第</t>
    <phoneticPr fontId="2"/>
  </si>
  <si>
    <t>研修機関等名</t>
    <rPh sb="0" eb="2">
      <t>ケンシュウ</t>
    </rPh>
    <rPh sb="2" eb="4">
      <t>キカン</t>
    </rPh>
    <phoneticPr fontId="2"/>
  </si>
  <si>
    <t>代表者氏名</t>
    <phoneticPr fontId="2"/>
  </si>
  <si>
    <t>研修指導者氏名</t>
    <rPh sb="0" eb="2">
      <t>ケンシュウ</t>
    </rPh>
    <rPh sb="2" eb="5">
      <t>シドウシャ</t>
    </rPh>
    <phoneticPr fontId="2"/>
  </si>
  <si>
    <t>研修生氏名</t>
    <rPh sb="0" eb="2">
      <t>ケンシュウ</t>
    </rPh>
    <rPh sb="2" eb="3">
      <t>セイ</t>
    </rPh>
    <phoneticPr fontId="2"/>
  </si>
  <si>
    <t>研修実施機関等としての指定通知のあった研修活動を実施したので、下記により助成金の交付を申請します。</t>
    <rPh sb="4" eb="6">
      <t>キカン</t>
    </rPh>
    <phoneticPr fontId="2"/>
  </si>
  <si>
    <t>（１）教育研修助成金</t>
    <phoneticPr fontId="2"/>
  </si>
  <si>
    <t>（２）外部講師等謝金</t>
    <phoneticPr fontId="2"/>
  </si>
  <si>
    <t>（３）旅費</t>
    <phoneticPr fontId="2"/>
  </si>
  <si>
    <t>（４）研修実施事務費</t>
    <rPh sb="3" eb="5">
      <t>ケンシュウ</t>
    </rPh>
    <rPh sb="5" eb="7">
      <t>ジッシ</t>
    </rPh>
    <rPh sb="7" eb="10">
      <t>ジムヒ</t>
    </rPh>
    <phoneticPr fontId="2"/>
  </si>
  <si>
    <t>出席簿等の写し添付</t>
    <rPh sb="0" eb="3">
      <t>シュッセキボ</t>
    </rPh>
    <rPh sb="3" eb="4">
      <t>ナド</t>
    </rPh>
    <rPh sb="5" eb="6">
      <t>ウツ</t>
    </rPh>
    <rPh sb="7" eb="9">
      <t>テンプ</t>
    </rPh>
    <phoneticPr fontId="2"/>
  </si>
  <si>
    <t>３　当該申請書に係る申請書（内訳）（様式第6号）を添付すること。</t>
    <phoneticPr fontId="2"/>
  </si>
  <si>
    <t>　　（様式第6号は領収書等の証拠書類とともに写しを5年間保管すること。）</t>
    <phoneticPr fontId="2"/>
  </si>
  <si>
    <t>２　氏名を自署する場合は、押印を省略することができる。
    研修機関等名等をパソコンで入力した場合、押印後に原本を提出すること。</t>
    <rPh sb="32" eb="34">
      <t>ケンシュウ</t>
    </rPh>
    <rPh sb="34" eb="36">
      <t>キカン</t>
    </rPh>
    <rPh sb="36" eb="37">
      <t>ナド</t>
    </rPh>
    <phoneticPr fontId="2"/>
  </si>
  <si>
    <t>１　振込口座は、研修実施機関等の取引口座とする。フリカナを必ず記入すること。</t>
    <rPh sb="12" eb="14">
      <t>キカン</t>
    </rPh>
    <phoneticPr fontId="2"/>
  </si>
  <si>
    <t>様式第５号</t>
    <phoneticPr fontId="2"/>
  </si>
  <si>
    <t>応募回：</t>
    <rPh sb="0" eb="2">
      <t>オウボ</t>
    </rPh>
    <rPh sb="2" eb="3">
      <t>カイ</t>
    </rPh>
    <phoneticPr fontId="2"/>
  </si>
  <si>
    <t>令和元年度補正第１回</t>
    <rPh sb="0" eb="2">
      <t>レイワ</t>
    </rPh>
    <rPh sb="2" eb="4">
      <t>ガンネン</t>
    </rPh>
    <rPh sb="4" eb="5">
      <t>ド</t>
    </rPh>
    <rPh sb="5" eb="7">
      <t>ホセイ</t>
    </rPh>
    <rPh sb="7" eb="8">
      <t>ダイ</t>
    </rPh>
    <rPh sb="9" eb="10">
      <t>カイ</t>
    </rPh>
    <phoneticPr fontId="2"/>
  </si>
  <si>
    <t>研修機関等名：</t>
    <rPh sb="0" eb="2">
      <t>ケンシュウ</t>
    </rPh>
    <rPh sb="2" eb="4">
      <t>キカン</t>
    </rPh>
    <rPh sb="4" eb="5">
      <t>ナド</t>
    </rPh>
    <rPh sb="5" eb="6">
      <t>メイ</t>
    </rPh>
    <phoneticPr fontId="2"/>
  </si>
  <si>
    <t>助成対象
研修人数　　</t>
    <rPh sb="0" eb="2">
      <t>ジョセイ</t>
    </rPh>
    <rPh sb="2" eb="4">
      <t>タイショウ</t>
    </rPh>
    <rPh sb="5" eb="7">
      <t>ケンシュウ</t>
    </rPh>
    <phoneticPr fontId="2"/>
  </si>
  <si>
    <t>研修時間最大</t>
    <rPh sb="0" eb="2">
      <t>ケンシュウ</t>
    </rPh>
    <rPh sb="2" eb="4">
      <t>ジカン</t>
    </rPh>
    <rPh sb="4" eb="6">
      <t>サイダイ</t>
    </rPh>
    <phoneticPr fontId="2"/>
  </si>
  <si>
    <t>【実践】</t>
  </si>
  <si>
    <t>助成対象
研修時間</t>
    <rPh sb="0" eb="2">
      <t>ジョセイ</t>
    </rPh>
    <rPh sb="2" eb="4">
      <t>タイショウ</t>
    </rPh>
    <rPh sb="5" eb="7">
      <t>ケンシュウ</t>
    </rPh>
    <rPh sb="7" eb="9">
      <t>ジカン</t>
    </rPh>
    <phoneticPr fontId="2"/>
  </si>
  <si>
    <t>人数</t>
    <rPh sb="0" eb="2">
      <t>ニンズウ</t>
    </rPh>
    <phoneticPr fontId="2"/>
  </si>
  <si>
    <t>助成対象
研修内容</t>
    <rPh sb="0" eb="2">
      <t>ジョセイ</t>
    </rPh>
    <rPh sb="2" eb="4">
      <t>タイショウ</t>
    </rPh>
    <rPh sb="5" eb="7">
      <t>ケンシュウ</t>
    </rPh>
    <rPh sb="7" eb="9">
      <t>ナイヨウ</t>
    </rPh>
    <phoneticPr fontId="2"/>
  </si>
  <si>
    <t>研修時間</t>
    <rPh sb="0" eb="2">
      <t>ケンシュウ</t>
    </rPh>
    <rPh sb="2" eb="4">
      <t>ジカン</t>
    </rPh>
    <phoneticPr fontId="2"/>
  </si>
  <si>
    <t>※氏名を自署する場合は、押印を省略することができる。</t>
    <rPh sb="1" eb="3">
      <t>シメイ</t>
    </rPh>
    <rPh sb="4" eb="6">
      <t>ジショ</t>
    </rPh>
    <rPh sb="8" eb="10">
      <t>バアイ</t>
    </rPh>
    <rPh sb="12" eb="14">
      <t>オウイン</t>
    </rPh>
    <rPh sb="15" eb="17">
      <t>ショウリャク</t>
    </rPh>
    <phoneticPr fontId="2"/>
  </si>
  <si>
    <t>助成対象
研修時間合計</t>
    <rPh sb="0" eb="2">
      <t>ジョセイ</t>
    </rPh>
    <rPh sb="2" eb="4">
      <t>タイショウ</t>
    </rPh>
    <rPh sb="5" eb="7">
      <t>ケンシュウ</t>
    </rPh>
    <rPh sb="7" eb="9">
      <t>ジカン</t>
    </rPh>
    <rPh sb="9" eb="11">
      <t>ゴウケイ</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</si>
  <si>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</si>
  <si>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申請回</t>
    <rPh sb="0" eb="2">
      <t>シンセイ</t>
    </rPh>
    <rPh sb="2" eb="3">
      <t>カイ</t>
    </rPh>
    <phoneticPr fontId="2"/>
  </si>
  <si>
    <t>開始日</t>
    <phoneticPr fontId="2"/>
  </si>
  <si>
    <t>終了日</t>
    <phoneticPr fontId="2"/>
  </si>
  <si>
    <t>様式第６号－３</t>
    <phoneticPr fontId="2"/>
  </si>
  <si>
    <t>研修機関等名</t>
    <rPh sb="0" eb="2">
      <t>ケンシュウ</t>
    </rPh>
    <rPh sb="2" eb="4">
      <t>キカン</t>
    </rPh>
    <rPh sb="4" eb="5">
      <t>ナド</t>
    </rPh>
    <rPh sb="5" eb="6">
      <t>メイ</t>
    </rPh>
    <phoneticPr fontId="2"/>
  </si>
  <si>
    <t>様式第６号－４</t>
    <phoneticPr fontId="2"/>
  </si>
  <si>
    <t>研修先</t>
    <rPh sb="0" eb="2">
      <t>ケンシュウ</t>
    </rPh>
    <rPh sb="2" eb="3">
      <t>サキ</t>
    </rPh>
    <phoneticPr fontId="2"/>
  </si>
  <si>
    <t>様式第６号－５</t>
    <phoneticPr fontId="2"/>
  </si>
  <si>
    <t>費用</t>
    <rPh sb="0" eb="2">
      <t>ヒヨウ</t>
    </rPh>
    <phoneticPr fontId="2"/>
  </si>
  <si>
    <t>内訳</t>
    <rPh sb="0" eb="2">
      <t>ウチワケ</t>
    </rPh>
    <phoneticPr fontId="2"/>
  </si>
  <si>
    <t>（例）印刷製本費　打合せ資料</t>
    <rPh sb="1" eb="2">
      <t>レイ</t>
    </rPh>
    <rPh sb="3" eb="5">
      <t>インサツ</t>
    </rPh>
    <rPh sb="5" eb="7">
      <t>セイホン</t>
    </rPh>
    <rPh sb="7" eb="8">
      <t>ヒ</t>
    </rPh>
    <rPh sb="9" eb="11">
      <t>ウチアワ</t>
    </rPh>
    <rPh sb="12" eb="14">
      <t>シリョウ</t>
    </rPh>
    <phoneticPr fontId="2"/>
  </si>
  <si>
    <t>○○部</t>
    <rPh sb="2" eb="3">
      <t>ブ</t>
    </rPh>
    <phoneticPr fontId="2"/>
  </si>
  <si>
    <t>○○円</t>
    <rPh sb="2" eb="3">
      <t>エン</t>
    </rPh>
    <phoneticPr fontId="2"/>
  </si>
  <si>
    <t>6号-2、１ヶ月の合計額</t>
  </si>
  <si>
    <t>6号-3、１ヶ月の合計額</t>
    <rPh sb="1" eb="2">
      <t>ゴウ</t>
    </rPh>
    <phoneticPr fontId="4"/>
  </si>
  <si>
    <t>6号-4、１ヶ月の合計額</t>
    <rPh sb="1" eb="2">
      <t>ゴウ</t>
    </rPh>
    <phoneticPr fontId="4"/>
  </si>
  <si>
    <t>様式第６号－１</t>
    <rPh sb="0" eb="2">
      <t>ヨウシキ</t>
    </rPh>
    <rPh sb="2" eb="3">
      <t>ダイ</t>
    </rPh>
    <rPh sb="4" eb="5">
      <t>ゴウ</t>
    </rPh>
    <phoneticPr fontId="2"/>
  </si>
  <si>
    <t>※氏名を自署する場合は、押印を省略することができる。</t>
  </si>
  <si>
    <t>合計</t>
    <rPh sb="0" eb="2">
      <t>ゴウケイ</t>
    </rPh>
    <phoneticPr fontId="2"/>
  </si>
  <si>
    <t xml:space="preserve">　研修機関等の指導者が研修生に対して、就農に必要な技術・経営ノウハウ等を習得させるための指導を行うことへの助成（１人の研修指導者ごとに、１時間あたり２，４００円）及び就農に必要な各種資格取得に向けた講習費、テキスト購入費、受験料、傷害保険料への助成。
　なお、資格の具体例としては次のとおり。
日本農業技術検定、簿記検定、大型特殊自動車免許、フォークリフト検定、けん引免許、家畜人工授精師、食品衛生管理者、危険物取扱者、毒劇物取扱責任者など。
　　就農に必要な各種資格取得に向けた講習費、テキスト購入費、受験料、傷害保険料等の請求に当たっては、領収書の写しを添付してください。
</t>
    <rPh sb="261" eb="262">
      <t>ナド</t>
    </rPh>
    <phoneticPr fontId="2"/>
  </si>
  <si>
    <t xml:space="preserve">　研修を実施する研修機関等以外の先進的な農業法人、専門的な知識を有する者が研修生に対して指導を行う際の謝金。
　請求に当たっては、領収書を添付してください。
</t>
    <phoneticPr fontId="2"/>
  </si>
  <si>
    <t>　研修生の研修実施及び資格取得に必要な交通・宿泊費（研修機関等に通う際の交通・宿泊費は除く。）</t>
    <phoneticPr fontId="2"/>
  </si>
  <si>
    <t>　助成金は、イの事務費助成と合計して研修生１人当たり年間１２０万円を上限とし、助成期間は１２ヶ月以内とする。</t>
    <phoneticPr fontId="2"/>
  </si>
  <si>
    <t xml:space="preserve">研修実施のために直接必要な経費（対象経費は募集要領別表１を参照）。
研修生１人当たり１２万円を上限とするが、アの研修指導経費助成と合計して１２０万円を上限とする。
</t>
    <rPh sb="16" eb="18">
      <t>タイショウ</t>
    </rPh>
    <rPh sb="18" eb="20">
      <t>ケイヒ</t>
    </rPh>
    <rPh sb="21" eb="23">
      <t>ボシュウ</t>
    </rPh>
    <rPh sb="23" eb="25">
      <t>ヨウリョウ</t>
    </rPh>
    <rPh sb="25" eb="27">
      <t>ベッピョウ</t>
    </rPh>
    <rPh sb="29" eb="31">
      <t>サンショウ</t>
    </rPh>
    <phoneticPr fontId="2"/>
  </si>
  <si>
    <t>（２）研修実施事務費助成</t>
    <phoneticPr fontId="2"/>
  </si>
  <si>
    <t>●　研修助成の対象となる経費</t>
    <phoneticPr fontId="2"/>
  </si>
  <si>
    <t>シニア世代の新規就農に向けた農業研修支援事業
助成金交付申請書の記入にあたっての留意点</t>
    <phoneticPr fontId="2"/>
  </si>
  <si>
    <t xml:space="preserve">　様式第６号の２～５について、科目別の内訳を記入してください。
　助成金の請求に当たっては領収書の写しを添付し、申請書とともに、研修終了後最後の助成金が振り込まれた日の翌年度の４月１日から起算して５年間は保管してください。
</t>
    <phoneticPr fontId="2"/>
  </si>
  <si>
    <t>助成金の申請は、次のスケジュールに沿って期日までに農業会議に提出すること。
※提出期限厳守！期限内に提出されない場合、助成金を交付せず、採択取り消しとなります！</t>
    <phoneticPr fontId="2"/>
  </si>
  <si>
    <t xml:space="preserve">シニア世代の新規就農に向けた農業研修支援事業
助成金交付申請のスケジュール
</t>
    <rPh sb="23" eb="26">
      <t>ジョセイキン</t>
    </rPh>
    <rPh sb="26" eb="28">
      <t>コウフ</t>
    </rPh>
    <rPh sb="28" eb="30">
      <t>シンセイ</t>
    </rPh>
    <phoneticPr fontId="2"/>
  </si>
  <si>
    <t>●　助成金の交付申請を行う際に提出する書類</t>
    <phoneticPr fontId="2"/>
  </si>
  <si>
    <r>
      <t>　①助成金交付申請書類
　○ 助成金交付申請書…様式第５号
　○ 助成金交付申請書（内訳）…様式第６号-１
　　・教育研修助成金の内訳…様式第６号-２
　　・外部講師等謝金の内訳…様式第６号-３
　　・旅費　　　　　の内訳…様式第６号-４
　　・研修実施事務費の内訳…様式第６号-５　　　</t>
    </r>
    <r>
      <rPr>
        <b/>
        <sz val="12"/>
        <rFont val="ＭＳ 明朝"/>
        <family val="1"/>
        <charset val="128"/>
      </rPr>
      <t>　</t>
    </r>
    <r>
      <rPr>
        <b/>
        <u/>
        <sz val="12"/>
        <rFont val="ＭＳ 明朝"/>
        <family val="1"/>
        <charset val="128"/>
      </rPr>
      <t>※様式第６号-３、４、５は申請がある場合のみ</t>
    </r>
    <r>
      <rPr>
        <sz val="12"/>
        <rFont val="ＭＳ 明朝"/>
        <family val="1"/>
        <charset val="128"/>
      </rPr>
      <t xml:space="preserve">
　②申請対象期間中の研修生の出席簿等※の写し
　※ 助成対象研修日時に出席していたことがわかるもの
　③申請対象期間中の研修指導者の出勤簿等※の写し
　※ 助成対象研修日時に、研修場所に出勤していたことがわかるもの
　④・各種資格取得に向けた講習費等（様式６号-２）
    ・外部講師等謝金（様式第６号-３）
　  ・旅費　　　　　　　 （様式第６号-４）
　  ・研修実施事務費（様式第６号-５）          の申請がある場合は、その領収書の写し</t>
    </r>
    <phoneticPr fontId="2"/>
  </si>
  <si>
    <r>
      <t>6号-5、１ヶ月の合計額</t>
    </r>
    <r>
      <rPr>
        <sz val="11"/>
        <rFont val="ＭＳ Ｐゴシック"/>
        <family val="3"/>
        <charset val="128"/>
      </rPr>
      <t>※年間最大12万円</t>
    </r>
    <rPh sb="1" eb="2">
      <t>ゴウ</t>
    </rPh>
    <rPh sb="13" eb="15">
      <t>ネンカン</t>
    </rPh>
    <rPh sb="15" eb="17">
      <t>サイダイ</t>
    </rPh>
    <rPh sb="19" eb="21">
      <t>マンエン</t>
    </rPh>
    <phoneticPr fontId="4"/>
  </si>
  <si>
    <t>様式第６号－２</t>
    <rPh sb="0" eb="2">
      <t>ヨウシキ</t>
    </rPh>
    <rPh sb="2" eb="3">
      <t>ダイ</t>
    </rPh>
    <rPh sb="4" eb="5">
      <t>ゴウ</t>
    </rPh>
    <phoneticPr fontId="2"/>
  </si>
  <si>
    <t>金額</t>
    <rPh sb="0" eb="2">
      <t>キンガク</t>
    </rPh>
    <phoneticPr fontId="2"/>
  </si>
  <si>
    <r>
      <t>　
　</t>
    </r>
    <r>
      <rPr>
        <b/>
        <sz val="12"/>
        <color rgb="FFFF0000"/>
        <rFont val="ＭＳ 明朝"/>
        <family val="1"/>
        <charset val="128"/>
      </rPr>
      <t>当事業の助成金の</t>
    </r>
    <r>
      <rPr>
        <b/>
        <u/>
        <sz val="12"/>
        <color rgb="FFFF0000"/>
        <rFont val="ＭＳ 明朝"/>
        <family val="1"/>
        <charset val="128"/>
      </rPr>
      <t>年間交付上限額は１２０万円</t>
    </r>
    <r>
      <rPr>
        <b/>
        <sz val="12"/>
        <color rgb="FFFF0000"/>
        <rFont val="ＭＳ 明朝"/>
        <family val="1"/>
        <charset val="128"/>
      </rPr>
      <t>です。</t>
    </r>
    <r>
      <rPr>
        <sz val="12"/>
        <color rgb="FFFF0000"/>
        <rFont val="ＭＳ 明朝"/>
        <family val="1"/>
        <charset val="128"/>
      </rPr>
      <t xml:space="preserve">
　助成金交付申請の際に、１年間の支払額を合計して、年間１２０万円（研修実施事務費は年間１２万円）を超える申請があった場合は、支払額を年間１２０万円（研修実施事務費は年間１２万円）を超えないよう</t>
    </r>
    <r>
      <rPr>
        <b/>
        <u/>
        <sz val="12"/>
        <color rgb="FFFF0000"/>
        <rFont val="ＭＳ 明朝"/>
        <family val="1"/>
        <charset val="128"/>
      </rPr>
      <t>減額して、支払いを行います</t>
    </r>
    <r>
      <rPr>
        <b/>
        <sz val="12"/>
        <color rgb="FFFF0000"/>
        <rFont val="ＭＳ 明朝"/>
        <family val="1"/>
        <charset val="128"/>
      </rPr>
      <t>。</t>
    </r>
    <r>
      <rPr>
        <sz val="12"/>
        <color rgb="FFFF0000"/>
        <rFont val="ＭＳ 明朝"/>
        <family val="1"/>
        <charset val="128"/>
      </rPr>
      <t xml:space="preserve">
　</t>
    </r>
    <rPh sb="3" eb="4">
      <t>トウ</t>
    </rPh>
    <rPh sb="4" eb="6">
      <t>ジギョウ</t>
    </rPh>
    <rPh sb="7" eb="9">
      <t>ジョセイ</t>
    </rPh>
    <rPh sb="9" eb="10">
      <t>キン</t>
    </rPh>
    <rPh sb="11" eb="13">
      <t>ネンカン</t>
    </rPh>
    <rPh sb="13" eb="15">
      <t>コウフ</t>
    </rPh>
    <rPh sb="15" eb="17">
      <t>ジョウゲン</t>
    </rPh>
    <rPh sb="17" eb="18">
      <t>ガク</t>
    </rPh>
    <rPh sb="22" eb="24">
      <t>マンエン</t>
    </rPh>
    <rPh sb="29" eb="32">
      <t>ジョセイキン</t>
    </rPh>
    <rPh sb="32" eb="34">
      <t>コウフ</t>
    </rPh>
    <rPh sb="34" eb="36">
      <t>シンセイ</t>
    </rPh>
    <rPh sb="37" eb="38">
      <t>サイ</t>
    </rPh>
    <rPh sb="53" eb="55">
      <t>ネンカン</t>
    </rPh>
    <rPh sb="58" eb="60">
      <t>マンエン</t>
    </rPh>
    <rPh sb="77" eb="78">
      <t>コ</t>
    </rPh>
    <rPh sb="80" eb="82">
      <t>シンセイ</t>
    </rPh>
    <rPh sb="86" eb="88">
      <t>バアイ</t>
    </rPh>
    <phoneticPr fontId="2"/>
  </si>
  <si>
    <t>●　年間上限額について（最終の助成金交付申請時に特に注意）</t>
    <rPh sb="2" eb="4">
      <t>ネンカン</t>
    </rPh>
    <rPh sb="4" eb="7">
      <t>ジョウゲンガク</t>
    </rPh>
    <rPh sb="12" eb="14">
      <t>サイシュウ</t>
    </rPh>
    <rPh sb="15" eb="18">
      <t>ジョセイキン</t>
    </rPh>
    <rPh sb="18" eb="20">
      <t>コウフ</t>
    </rPh>
    <rPh sb="20" eb="22">
      <t>シンセイ</t>
    </rPh>
    <rPh sb="22" eb="23">
      <t>ジ</t>
    </rPh>
    <rPh sb="24" eb="25">
      <t>トク</t>
    </rPh>
    <rPh sb="26" eb="28">
      <t>チュウイ</t>
    </rPh>
    <phoneticPr fontId="2"/>
  </si>
  <si>
    <t>月の休日数</t>
    <rPh sb="0" eb="1">
      <t>ツキ</t>
    </rPh>
    <rPh sb="2" eb="4">
      <t>キュウジツ</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</si>
</sst>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_);[Red]\(#,##0\)"/>
    <numFmt numFmtId="178" formatCode="[$-411]ggge&quot;年&quot;m&quot;月&quot;d&quot;日&quot;;@"/>
    <numFmt numFmtId="179" formatCode="#,##0&quot; 円&quot;"/>
    <numFmt numFmtId="180" formatCode="0_ "/>
    <numFmt numFmtId="181" formatCode="[&lt;=999]000;[&lt;=9999]000\-00;000\-0000"/>
    <numFmt numFmtId="182" formatCode="0_);[Red]\(0\)"/>
    <numFmt numFmtId="183" formatCode="00"/>
    <numFmt numFmtId="184" formatCode="yyyy/m/d;@"/>
    <numFmt numFmtId="185" formatCode="[$-411]ggge&quot;年&quot;m&quot;月分&quot;;@"/>
    <numFmt numFmtId="186" formatCode="&quot;（ &quot;[$-411]ggge&quot;年&quot;m&quot;月 ）&quot;;@"/>
    <numFmt numFmtId="187" formatCode="[h]:mm"/>
    <numFmt numFmtId="188" formatCode="\(\ \ \ h&quot;時間   &quot;mm&quot;分&quot;\)"/>
    <numFmt numFmtId="189" formatCode="&quot;研修生氏名：&quot;@"/>
    <numFmt numFmtId="190" formatCode="d&quot;日&quot;"/>
    <numFmt numFmtId="191" formatCode="yyyy&quot;年&quot;m&quot;月&quot;d&quot;日&quot;\(aaa\)"/>
    <numFmt numFmtId="192" formatCode="[$-411]yyyy&quot;年&quot;m&quot;月&quot;d&quot;日&quot;"/>
    <numFmt numFmtId="193" formatCode="&quot;（ &quot;[$-411]yyyy&quot;年&quot;m&quot;月 ）&quot;;@"/>
    <numFmt numFmtId="194" formatCode="[$-F800]dddd\,\ mmmm\ dd\,\ yyyy"/>
    <numFmt numFmtId="195" formatCode="\ \ [h]&quot;時間  　   &quot;mm&quot;分&quot;\ "/>
    <numFmt numFmtId="196" formatCode="\ \ [h]&quot;時間 　    &quot;mm&quot;分&quot;\ "/>
    <numFmt numFmtId="197" formatCode="\ \ \ [h]&quot;時間 　    &quot;mm&quot;分&quot;\ "/>
    <numFmt numFmtId="198" formatCode="d&quot;回&quot;"/>
    <numFmt numFmtId="199" formatCode="#&quot;月&quot;"/>
  </numFmts>
  <fonts count="82"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b/>
      <sz val="16"/>
      <name val="Meiryo UI"/>
      <family val="3"/>
      <charset val="128"/>
    </font>
    <font>
      <sz val="14"/>
      <name val="メイリオ"/>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FF0000"/>
      <name val="ＭＳ Ｐゴシック"/>
      <family val="3"/>
      <charset val="128"/>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2"/>
      <color rgb="FF009900"/>
      <name val="Meiryo UI"/>
      <family val="3"/>
      <charset val="128"/>
    </font>
    <font>
      <b/>
      <sz val="16"/>
      <color rgb="FF009900"/>
      <name val="Meiryo UI"/>
      <family val="3"/>
      <charset val="128"/>
    </font>
    <font>
      <sz val="18"/>
      <color rgb="FF009900"/>
      <name val="Meiryo UI"/>
      <family val="3"/>
      <charset val="128"/>
    </font>
    <font>
      <b/>
      <sz val="18"/>
      <color rgb="FFFF0000"/>
      <name val="Meiryo UI"/>
      <family val="3"/>
      <charset val="128"/>
    </font>
    <font>
      <u/>
      <sz val="11"/>
      <color rgb="FF009900"/>
      <name val="Meiryo UI"/>
      <family val="3"/>
      <charset val="128"/>
    </font>
    <font>
      <b/>
      <sz val="14"/>
      <color rgb="FFFF0000"/>
      <name val="Meiryo UI"/>
      <family val="3"/>
      <charset val="128"/>
    </font>
    <font>
      <sz val="14"/>
      <color theme="0"/>
      <name val="Meiryo UI"/>
      <family val="3"/>
      <charset val="128"/>
    </font>
    <font>
      <sz val="11"/>
      <color rgb="FF0070C0"/>
      <name val="メイリオ"/>
      <family val="3"/>
      <charset val="128"/>
    </font>
    <font>
      <sz val="16"/>
      <color rgb="FFFF0000"/>
      <name val="メイリオ"/>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1"/>
      <color rgb="FF0070C0"/>
      <name val="Meiryo UI"/>
      <family val="3"/>
      <charset val="128"/>
    </font>
    <font>
      <sz val="11"/>
      <color rgb="FFFF0000"/>
      <name val="ＭＳ Ｐゴシック"/>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b/>
      <sz val="9"/>
      <color rgb="FF0066FF"/>
      <name val="メイリオ"/>
      <family val="3"/>
      <charset val="128"/>
    </font>
    <font>
      <i/>
      <sz val="10"/>
      <name val="ＭＳ Ｐゴシック"/>
      <family val="3"/>
      <charset val="128"/>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b/>
      <sz val="16"/>
      <name val="ＭＳ Ｐゴシック"/>
      <family val="3"/>
      <charset val="128"/>
      <scheme val="minor"/>
    </font>
    <font>
      <b/>
      <sz val="20"/>
      <color indexed="10"/>
      <name val="メイリオ"/>
      <family val="3"/>
      <charset val="128"/>
    </font>
    <font>
      <b/>
      <sz val="12"/>
      <color rgb="FFFF0000"/>
      <name val="ＭＳ 明朝"/>
      <family val="1"/>
      <charset val="128"/>
    </font>
    <font>
      <sz val="12"/>
      <color rgb="FFFF0000"/>
      <name val="ＭＳ 明朝"/>
      <family val="1"/>
      <charset val="128"/>
    </font>
    <font>
      <b/>
      <u/>
      <sz val="12"/>
      <color rgb="FFFF0000"/>
      <name val="ＭＳ 明朝"/>
      <family val="1"/>
      <charset val="128"/>
    </font>
    <font>
      <sz val="12"/>
      <name val="ＭＳ Ｐゴシック"/>
      <family val="3"/>
      <charset val="128"/>
      <scheme val="major"/>
    </font>
    <font>
      <sz val="11"/>
      <name val="ＭＳ Ｐゴシック"/>
      <family val="3"/>
      <charset val="128"/>
      <scheme val="major"/>
    </font>
    <font>
      <sz val="26"/>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0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FF"/>
      </left>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diagonal/>
    </border>
    <border>
      <left style="thin">
        <color indexed="64"/>
      </left>
      <right style="thin">
        <color indexed="64"/>
      </right>
      <top/>
      <bottom style="thin">
        <color theme="0" tint="-0.14996795556505021"/>
      </bottom>
      <diagonal/>
    </border>
    <border>
      <left style="medium">
        <color indexed="64"/>
      </left>
      <right style="medium">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6">
    <xf numFmtId="0" fontId="0" fillId="0" borderId="0"/>
    <xf numFmtId="0" fontId="38" fillId="0" borderId="0" applyNumberFormat="0" applyFill="0" applyBorder="0" applyAlignment="0" applyProtection="0"/>
    <xf numFmtId="38" fontId="1" fillId="0" borderId="0" applyFont="0" applyFill="0" applyBorder="0" applyAlignment="0" applyProtection="0"/>
    <xf numFmtId="0" fontId="37" fillId="0" borderId="0">
      <alignment vertical="center"/>
    </xf>
    <xf numFmtId="0" fontId="39" fillId="2" borderId="0" applyNumberFormat="0" applyBorder="0" applyAlignment="0" applyProtection="0">
      <alignment vertical="center"/>
    </xf>
    <xf numFmtId="0" fontId="37" fillId="0" borderId="0">
      <alignment vertical="center"/>
    </xf>
  </cellStyleXfs>
  <cellXfs count="569">
    <xf numFmtId="0" fontId="0" fillId="0" borderId="0" xfId="0"/>
    <xf numFmtId="0" fontId="13" fillId="3" borderId="1" xfId="0" applyFont="1" applyFill="1" applyBorder="1" applyAlignment="1" applyProtection="1">
      <alignment horizontal="left" vertical="center"/>
    </xf>
    <xf numFmtId="0" fontId="13" fillId="3" borderId="2" xfId="0" applyFont="1" applyFill="1" applyBorder="1" applyAlignment="1" applyProtection="1">
      <alignment horizontal="left" vertical="center" shrinkToFit="1"/>
    </xf>
    <xf numFmtId="0" fontId="0" fillId="0" borderId="0" xfId="0" applyAlignment="1" applyProtection="1"/>
    <xf numFmtId="0" fontId="40" fillId="0" borderId="0" xfId="0" applyFont="1" applyAlignment="1" applyProtection="1"/>
    <xf numFmtId="0" fontId="40" fillId="0" borderId="0" xfId="0" applyFont="1" applyAlignment="1" applyProtection="1">
      <alignment vertical="top"/>
    </xf>
    <xf numFmtId="0" fontId="0" fillId="3" borderId="0" xfId="0" applyFill="1" applyAlignment="1" applyProtection="1"/>
    <xf numFmtId="0" fontId="0" fillId="0" borderId="0" xfId="0" applyBorder="1" applyAlignment="1" applyProtection="1"/>
    <xf numFmtId="0" fontId="0" fillId="0" borderId="0" xfId="0" applyAlignment="1" applyProtection="1">
      <alignment horizontal="left"/>
    </xf>
    <xf numFmtId="0" fontId="0" fillId="3" borderId="0" xfId="0" applyFill="1" applyAlignment="1" applyProtection="1">
      <alignment vertical="center"/>
    </xf>
    <xf numFmtId="0" fontId="0" fillId="3" borderId="0" xfId="0" applyFill="1" applyBorder="1" applyAlignment="1" applyProtection="1"/>
    <xf numFmtId="0" fontId="0" fillId="0" borderId="0" xfId="0" applyAlignment="1" applyProtection="1">
      <alignment vertical="center"/>
    </xf>
    <xf numFmtId="0" fontId="4" fillId="0" borderId="0" xfId="0" applyFont="1" applyFill="1" applyProtection="1"/>
    <xf numFmtId="38" fontId="4" fillId="0" borderId="0" xfId="2"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xf numFmtId="0" fontId="0" fillId="0" borderId="0" xfId="0" applyFill="1" applyAlignment="1" applyProtection="1"/>
    <xf numFmtId="178" fontId="11" fillId="0" borderId="0" xfId="0" applyNumberFormat="1" applyFont="1" applyFill="1" applyBorder="1" applyAlignment="1" applyProtection="1">
      <alignment horizontal="right" indent="2"/>
    </xf>
    <xf numFmtId="0" fontId="4" fillId="0" borderId="4" xfId="0" applyFont="1" applyFill="1" applyBorder="1" applyProtection="1"/>
    <xf numFmtId="177" fontId="9" fillId="0" borderId="11" xfId="2" applyNumberFormat="1" applyFont="1" applyFill="1" applyBorder="1" applyAlignment="1" applyProtection="1">
      <alignment vertical="center"/>
    </xf>
    <xf numFmtId="0" fontId="21" fillId="3"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4" fillId="3" borderId="0" xfId="0" applyFont="1" applyFill="1" applyProtection="1"/>
    <xf numFmtId="0" fontId="11" fillId="3" borderId="0" xfId="0" applyFont="1" applyFill="1" applyAlignment="1" applyProtection="1">
      <alignment horizontal="right"/>
    </xf>
    <xf numFmtId="0" fontId="9" fillId="3" borderId="0" xfId="0" applyFont="1" applyFill="1" applyBorder="1" applyAlignment="1" applyProtection="1">
      <alignment horizontal="left" vertical="center"/>
    </xf>
    <xf numFmtId="0" fontId="6" fillId="3" borderId="0" xfId="0" applyFont="1" applyFill="1" applyAlignment="1" applyProtection="1">
      <alignment horizontal="right"/>
    </xf>
    <xf numFmtId="0" fontId="11" fillId="3" borderId="0" xfId="0" applyFont="1" applyFill="1" applyAlignment="1" applyProtection="1">
      <alignment horizontal="left" indent="1"/>
    </xf>
    <xf numFmtId="0" fontId="6" fillId="3" borderId="0" xfId="0" applyFont="1" applyFill="1" applyAlignment="1" applyProtection="1"/>
    <xf numFmtId="0" fontId="11" fillId="3" borderId="0" xfId="0" applyFont="1" applyFill="1" applyAlignment="1" applyProtection="1"/>
    <xf numFmtId="0" fontId="5" fillId="3" borderId="0" xfId="0" applyFont="1" applyFill="1" applyBorder="1" applyAlignment="1" applyProtection="1">
      <alignment horizontal="left" vertical="center"/>
    </xf>
    <xf numFmtId="0" fontId="4" fillId="3" borderId="0" xfId="0" applyFont="1" applyFill="1" applyAlignment="1" applyProtection="1">
      <alignment horizontal="right"/>
    </xf>
    <xf numFmtId="0" fontId="11" fillId="3" borderId="0" xfId="0" applyFont="1" applyFill="1" applyBorder="1" applyAlignment="1" applyProtection="1">
      <alignment horizontal="left" indent="1"/>
    </xf>
    <xf numFmtId="0" fontId="4" fillId="3" borderId="0" xfId="0" applyFont="1" applyFill="1" applyAlignment="1" applyProtection="1">
      <alignment vertical="center"/>
    </xf>
    <xf numFmtId="0" fontId="6" fillId="3" borderId="14" xfId="0" applyFont="1" applyFill="1" applyBorder="1" applyAlignment="1" applyProtection="1">
      <alignment horizontal="center" vertical="distributed"/>
    </xf>
    <xf numFmtId="0" fontId="0" fillId="3" borderId="0" xfId="0" applyFill="1" applyBorder="1" applyAlignment="1" applyProtection="1">
      <alignment vertical="center"/>
    </xf>
    <xf numFmtId="0" fontId="0" fillId="3" borderId="28" xfId="0" applyFill="1" applyBorder="1" applyAlignment="1" applyProtection="1">
      <alignment vertical="center"/>
    </xf>
    <xf numFmtId="0" fontId="0" fillId="3" borderId="9"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29" xfId="0" applyFill="1" applyBorder="1" applyAlignment="1" applyProtection="1">
      <alignment horizontal="left" vertical="center"/>
    </xf>
    <xf numFmtId="0" fontId="4" fillId="3" borderId="0" xfId="0" applyFont="1" applyFill="1" applyBorder="1" applyAlignment="1" applyProtection="1"/>
    <xf numFmtId="38" fontId="4" fillId="3" borderId="0" xfId="2" applyFont="1" applyFill="1" applyBorder="1" applyAlignment="1" applyProtection="1"/>
    <xf numFmtId="0" fontId="3"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4" fillId="3" borderId="0" xfId="0" applyFont="1" applyFill="1" applyBorder="1" applyAlignment="1" applyProtection="1">
      <alignment horizontal="left" vertical="center"/>
    </xf>
    <xf numFmtId="0" fontId="3" fillId="3" borderId="0" xfId="0" applyFont="1" applyFill="1" applyBorder="1" applyAlignment="1" applyProtection="1">
      <alignment horizontal="left"/>
    </xf>
    <xf numFmtId="0" fontId="3" fillId="3" borderId="0" xfId="0" applyFont="1" applyFill="1" applyBorder="1" applyAlignment="1" applyProtection="1"/>
    <xf numFmtId="0" fontId="4" fillId="3" borderId="30" xfId="0" applyFont="1" applyFill="1" applyBorder="1" applyAlignment="1" applyProtection="1">
      <alignment horizontal="center" vertical="center"/>
    </xf>
    <xf numFmtId="38" fontId="4" fillId="3" borderId="3" xfId="2" applyFont="1" applyFill="1" applyBorder="1" applyAlignment="1" applyProtection="1">
      <alignment horizontal="center" vertical="center"/>
    </xf>
    <xf numFmtId="0" fontId="4" fillId="3" borderId="0" xfId="0" applyFont="1" applyFill="1" applyAlignment="1" applyProtection="1">
      <alignment horizontal="center"/>
      <protection locked="0"/>
    </xf>
    <xf numFmtId="0" fontId="4" fillId="0" borderId="0" xfId="0" applyFont="1" applyFill="1" applyProtection="1">
      <protection locked="0"/>
    </xf>
    <xf numFmtId="0" fontId="13" fillId="3" borderId="0" xfId="0" applyFont="1" applyFill="1" applyBorder="1" applyAlignment="1" applyProtection="1">
      <alignment horizontal="left" vertical="center" shrinkToFit="1"/>
    </xf>
    <xf numFmtId="0" fontId="0" fillId="3" borderId="0" xfId="0" applyFont="1" applyFill="1" applyAlignment="1" applyProtection="1">
      <alignment vertical="center"/>
    </xf>
    <xf numFmtId="0" fontId="0" fillId="3" borderId="0" xfId="0" applyFill="1" applyBorder="1" applyAlignment="1" applyProtection="1">
      <alignment horizontal="left"/>
    </xf>
    <xf numFmtId="0" fontId="0" fillId="3" borderId="0" xfId="0" applyFill="1" applyBorder="1" applyAlignment="1" applyProtection="1">
      <alignment horizontal="center"/>
    </xf>
    <xf numFmtId="0" fontId="14" fillId="3" borderId="0" xfId="0" applyFont="1" applyFill="1" applyBorder="1" applyAlignment="1" applyProtection="1"/>
    <xf numFmtId="0" fontId="14" fillId="3" borderId="0" xfId="0" applyFont="1" applyFill="1" applyBorder="1" applyAlignment="1" applyProtection="1">
      <alignment horizontal="left"/>
    </xf>
    <xf numFmtId="0" fontId="14" fillId="3" borderId="0" xfId="0" applyFont="1" applyFill="1" applyBorder="1" applyAlignment="1" applyProtection="1">
      <alignment horizontal="center"/>
    </xf>
    <xf numFmtId="0" fontId="14" fillId="3"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178" fontId="22" fillId="0"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13" fillId="3" borderId="0" xfId="0" applyFont="1" applyFill="1" applyBorder="1" applyAlignment="1" applyProtection="1">
      <alignment horizontal="justify"/>
    </xf>
    <xf numFmtId="0" fontId="13" fillId="3" borderId="0" xfId="0" applyFont="1" applyFill="1" applyBorder="1" applyAlignment="1" applyProtection="1">
      <alignment horizontal="right" vertical="center" indent="1"/>
    </xf>
    <xf numFmtId="0" fontId="14" fillId="3" borderId="0" xfId="0" applyFont="1" applyFill="1" applyBorder="1" applyAlignment="1" applyProtection="1">
      <alignment horizontal="justify"/>
    </xf>
    <xf numFmtId="0" fontId="16" fillId="3" borderId="0" xfId="0" applyFont="1" applyFill="1" applyBorder="1" applyAlignment="1" applyProtection="1">
      <alignment horizontal="justify"/>
    </xf>
    <xf numFmtId="0" fontId="18" fillId="3" borderId="0" xfId="0" applyFont="1" applyFill="1" applyBorder="1" applyAlignment="1" applyProtection="1">
      <alignment horizontal="right"/>
    </xf>
    <xf numFmtId="0" fontId="16" fillId="3" borderId="0" xfId="0" applyFont="1" applyFill="1" applyBorder="1" applyAlignment="1" applyProtection="1">
      <alignment horizontal="left"/>
    </xf>
    <xf numFmtId="0" fontId="12" fillId="0" borderId="0" xfId="0" applyFont="1" applyFill="1" applyAlignment="1" applyProtection="1">
      <alignment vertical="top"/>
    </xf>
    <xf numFmtId="0" fontId="26" fillId="0" borderId="0" xfId="0" applyFont="1" applyFill="1" applyBorder="1" applyAlignment="1" applyProtection="1">
      <alignment horizontal="center" vertical="center"/>
    </xf>
    <xf numFmtId="0" fontId="0" fillId="0" borderId="0" xfId="0" applyFill="1" applyBorder="1" applyAlignment="1" applyProtection="1"/>
    <xf numFmtId="0" fontId="26" fillId="0" borderId="0" xfId="0" applyFont="1" applyFill="1" applyAlignment="1" applyProtection="1"/>
    <xf numFmtId="0" fontId="0" fillId="0" borderId="6" xfId="0" applyNumberFormat="1" applyFill="1" applyBorder="1" applyAlignment="1" applyProtection="1"/>
    <xf numFmtId="0" fontId="42" fillId="3" borderId="0" xfId="0" applyFont="1" applyFill="1" applyBorder="1" applyAlignment="1" applyProtection="1">
      <alignment horizontal="center"/>
    </xf>
    <xf numFmtId="0" fontId="0" fillId="3" borderId="0" xfId="0" applyFont="1" applyFill="1" applyBorder="1" applyAlignment="1" applyProtection="1">
      <alignment vertical="center"/>
    </xf>
    <xf numFmtId="0" fontId="43" fillId="0" borderId="0" xfId="0" applyFont="1" applyFill="1" applyBorder="1" applyAlignment="1" applyProtection="1"/>
    <xf numFmtId="0" fontId="44" fillId="0" borderId="0" xfId="0" applyFont="1" applyFill="1" applyBorder="1" applyAlignment="1" applyProtection="1">
      <alignment horizontal="right" vertical="center"/>
    </xf>
    <xf numFmtId="0" fontId="45" fillId="0" borderId="0" xfId="0" applyFont="1" applyFill="1" applyAlignment="1" applyProtection="1"/>
    <xf numFmtId="0" fontId="0" fillId="0" borderId="0" xfId="0" applyFill="1" applyBorder="1" applyAlignment="1" applyProtection="1">
      <alignment vertical="center"/>
    </xf>
    <xf numFmtId="3" fontId="46" fillId="0" borderId="0" xfId="0" applyNumberFormat="1" applyFont="1" applyFill="1" applyBorder="1" applyAlignment="1" applyProtection="1">
      <alignment vertical="center"/>
    </xf>
    <xf numFmtId="178" fontId="0" fillId="0" borderId="0" xfId="0" applyNumberFormat="1" applyFill="1" applyAlignment="1" applyProtection="1">
      <alignment horizontal="left" vertical="center"/>
    </xf>
    <xf numFmtId="0" fontId="0" fillId="0" borderId="0" xfId="0" applyFill="1" applyAlignment="1" applyProtection="1">
      <alignment horizontal="left" vertical="center"/>
    </xf>
    <xf numFmtId="178" fontId="0" fillId="0" borderId="0" xfId="0" applyNumberFormat="1" applyFill="1" applyAlignment="1" applyProtection="1">
      <alignment vertical="center"/>
    </xf>
    <xf numFmtId="178" fontId="45" fillId="0" borderId="0" xfId="0" applyNumberFormat="1" applyFont="1" applyFill="1" applyAlignment="1" applyProtection="1">
      <alignment vertical="center"/>
    </xf>
    <xf numFmtId="178" fontId="45" fillId="0" borderId="0" xfId="0" quotePrefix="1" applyNumberFormat="1" applyFont="1" applyFill="1" applyAlignment="1" applyProtection="1">
      <alignment horizontal="left" vertical="center"/>
    </xf>
    <xf numFmtId="178" fontId="45" fillId="0" borderId="0" xfId="0" applyNumberFormat="1" applyFont="1" applyFill="1" applyAlignment="1" applyProtection="1">
      <alignment horizontal="left" vertical="center"/>
    </xf>
    <xf numFmtId="0" fontId="47" fillId="0" borderId="0" xfId="0" applyFont="1" applyFill="1" applyAlignment="1" applyProtection="1">
      <alignment horizontal="right" vertical="center"/>
    </xf>
    <xf numFmtId="14" fontId="48" fillId="0" borderId="0" xfId="0" quotePrefix="1" applyNumberFormat="1" applyFont="1" applyFill="1" applyAlignment="1" applyProtection="1">
      <alignment vertical="center"/>
    </xf>
    <xf numFmtId="178" fontId="46" fillId="0" borderId="0" xfId="0" applyNumberFormat="1" applyFont="1" applyFill="1" applyBorder="1" applyAlignment="1" applyProtection="1">
      <alignment horizontal="left" vertical="center"/>
    </xf>
    <xf numFmtId="3" fontId="46" fillId="0" borderId="0" xfId="0" applyNumberFormat="1" applyFont="1" applyFill="1" applyBorder="1" applyAlignment="1" applyProtection="1">
      <alignment horizontal="left" vertical="center"/>
    </xf>
    <xf numFmtId="0" fontId="0" fillId="0" borderId="0" xfId="0" applyFill="1" applyAlignment="1" applyProtection="1">
      <alignment vertical="center" wrapText="1"/>
    </xf>
    <xf numFmtId="0" fontId="40" fillId="0" borderId="0" xfId="0" applyFont="1" applyFill="1" applyAlignment="1" applyProtection="1"/>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0" fillId="3" borderId="0" xfId="0" applyFill="1" applyAlignment="1">
      <alignment horizontal="centerContinuous" vertical="top"/>
    </xf>
    <xf numFmtId="0" fontId="14" fillId="3" borderId="0" xfId="0" applyFont="1" applyFill="1" applyBorder="1" applyAlignment="1">
      <alignment vertical="top"/>
    </xf>
    <xf numFmtId="0" fontId="13" fillId="3" borderId="0" xfId="0" applyFont="1" applyFill="1" applyBorder="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4" fillId="0" borderId="0" xfId="0" applyFont="1" applyFill="1" applyAlignment="1">
      <alignment horizontal="justify" vertical="top"/>
    </xf>
    <xf numFmtId="0" fontId="0" fillId="0" borderId="0" xfId="0" applyFill="1" applyAlignment="1">
      <alignment vertical="top"/>
    </xf>
    <xf numFmtId="181" fontId="13" fillId="4" borderId="1" xfId="0" applyNumberFormat="1" applyFont="1" applyFill="1" applyBorder="1" applyAlignment="1" applyProtection="1">
      <alignment horizontal="left" vertical="center" shrinkToFit="1"/>
      <protection locked="0"/>
    </xf>
    <xf numFmtId="0" fontId="22" fillId="4" borderId="28" xfId="0" applyNumberFormat="1" applyFont="1" applyFill="1" applyBorder="1" applyAlignment="1" applyProtection="1">
      <alignment horizontal="right"/>
      <protection locked="0"/>
    </xf>
    <xf numFmtId="0" fontId="13" fillId="4" borderId="38" xfId="0" applyFont="1" applyFill="1" applyBorder="1" applyAlignment="1" applyProtection="1">
      <alignment horizontal="center" vertical="center" shrinkToFit="1"/>
      <protection locked="0"/>
    </xf>
    <xf numFmtId="0" fontId="28"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center" vertical="center"/>
    </xf>
    <xf numFmtId="0" fontId="27" fillId="5" borderId="40" xfId="4" applyFont="1" applyFill="1" applyBorder="1" applyAlignment="1" applyProtection="1">
      <alignment horizontal="center" vertical="center"/>
    </xf>
    <xf numFmtId="0" fontId="27" fillId="5" borderId="41" xfId="0" applyFont="1" applyFill="1" applyBorder="1" applyAlignment="1" applyProtection="1">
      <alignment horizontal="center" vertical="center"/>
    </xf>
    <xf numFmtId="0" fontId="55" fillId="0" borderId="0" xfId="0" applyFont="1" applyFill="1" applyBorder="1" applyAlignment="1" applyProtection="1">
      <alignment horizontal="center" wrapText="1"/>
    </xf>
    <xf numFmtId="0" fontId="32" fillId="0" borderId="42" xfId="0" applyNumberFormat="1" applyFont="1" applyFill="1" applyBorder="1" applyAlignment="1" applyProtection="1">
      <alignment horizontal="center" vertical="center"/>
    </xf>
    <xf numFmtId="189" fontId="0" fillId="3" borderId="0" xfId="0" applyNumberFormat="1" applyFill="1" applyAlignment="1" applyProtection="1">
      <alignment vertical="center"/>
    </xf>
    <xf numFmtId="189" fontId="0" fillId="3" borderId="0" xfId="0" applyNumberFormat="1" applyFont="1" applyFill="1" applyAlignment="1" applyProtection="1">
      <alignment vertical="center"/>
    </xf>
    <xf numFmtId="0" fontId="26"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shrinkToFit="1"/>
    </xf>
    <xf numFmtId="178" fontId="25" fillId="0" borderId="0" xfId="0" applyNumberFormat="1" applyFont="1" applyFill="1" applyBorder="1" applyAlignment="1" applyProtection="1">
      <alignment horizontal="center" vertical="center" shrinkToFit="1"/>
    </xf>
    <xf numFmtId="0" fontId="32" fillId="0" borderId="0" xfId="0" applyNumberFormat="1" applyFont="1" applyFill="1" applyBorder="1" applyAlignment="1" applyProtection="1">
      <alignment horizontal="center" vertical="center" shrinkToFit="1"/>
    </xf>
    <xf numFmtId="0" fontId="0" fillId="0" borderId="0" xfId="0" applyNumberFormat="1" applyFill="1" applyBorder="1" applyAlignment="1" applyProtection="1">
      <alignment horizontal="left"/>
    </xf>
    <xf numFmtId="0" fontId="32" fillId="0" borderId="44" xfId="0" applyNumberFormat="1" applyFont="1" applyFill="1" applyBorder="1" applyAlignment="1" applyProtection="1">
      <alignment horizontal="center" vertical="center"/>
    </xf>
    <xf numFmtId="0" fontId="27" fillId="5" borderId="45" xfId="0" applyFont="1" applyFill="1" applyBorder="1" applyAlignment="1" applyProtection="1">
      <alignment horizontal="center" vertical="center"/>
    </xf>
    <xf numFmtId="0" fontId="0" fillId="0" borderId="46" xfId="0" applyFont="1" applyFill="1" applyBorder="1" applyAlignment="1" applyProtection="1">
      <alignment horizontal="center" shrinkToFit="1"/>
    </xf>
    <xf numFmtId="0" fontId="29" fillId="0" borderId="4" xfId="0" applyNumberFormat="1" applyFont="1" applyFill="1" applyBorder="1" applyAlignment="1" applyProtection="1">
      <alignment horizontal="center" vertical="center"/>
    </xf>
    <xf numFmtId="0" fontId="32" fillId="0" borderId="48" xfId="0" applyNumberFormat="1" applyFont="1" applyFill="1" applyBorder="1" applyAlignment="1" applyProtection="1">
      <alignment horizontal="center" vertical="center"/>
    </xf>
    <xf numFmtId="0" fontId="63" fillId="0" borderId="0" xfId="0" applyFont="1" applyFill="1" applyAlignment="1" applyProtection="1"/>
    <xf numFmtId="190" fontId="0" fillId="3" borderId="28" xfId="0" applyNumberFormat="1" applyFont="1" applyFill="1" applyBorder="1" applyAlignment="1" applyProtection="1">
      <alignment horizontal="center" vertical="center" wrapText="1" readingOrder="1"/>
    </xf>
    <xf numFmtId="0" fontId="0" fillId="0" borderId="0" xfId="0" applyBorder="1" applyAlignment="1" applyProtection="1">
      <alignment vertical="center"/>
    </xf>
    <xf numFmtId="178" fontId="0" fillId="0" borderId="28" xfId="0" applyNumberFormat="1" applyFill="1" applyBorder="1" applyAlignment="1" applyProtection="1">
      <alignment horizontal="left"/>
    </xf>
    <xf numFmtId="0" fontId="45" fillId="0" borderId="0" xfId="0" applyFont="1" applyFill="1" applyBorder="1" applyAlignment="1" applyProtection="1">
      <alignment horizontal="left"/>
    </xf>
    <xf numFmtId="178" fontId="0" fillId="0" borderId="0" xfId="0" applyNumberFormat="1" applyFill="1" applyBorder="1" applyAlignment="1" applyProtection="1">
      <alignment horizontal="left"/>
    </xf>
    <xf numFmtId="0" fontId="45" fillId="0" borderId="0" xfId="0" applyNumberFormat="1" applyFont="1" applyFill="1" applyBorder="1" applyAlignment="1" applyProtection="1">
      <alignment horizontal="left"/>
    </xf>
    <xf numFmtId="187" fontId="0" fillId="0" borderId="0" xfId="0" applyNumberFormat="1" applyFill="1" applyAlignment="1" applyProtection="1">
      <alignment vertical="center"/>
    </xf>
    <xf numFmtId="180" fontId="0" fillId="0" borderId="0" xfId="0" applyNumberFormat="1" applyFill="1" applyAlignment="1" applyProtection="1">
      <alignment vertical="center"/>
    </xf>
    <xf numFmtId="0" fontId="0" fillId="0" borderId="0" xfId="0" applyNumberFormat="1" applyFill="1" applyAlignment="1" applyProtection="1">
      <alignment horizontal="left" vertical="center"/>
    </xf>
    <xf numFmtId="185" fontId="0" fillId="3" borderId="0" xfId="0" applyNumberFormat="1" applyFill="1" applyBorder="1" applyAlignment="1" applyProtection="1"/>
    <xf numFmtId="0" fontId="0" fillId="3" borderId="28" xfId="0" applyFill="1" applyBorder="1" applyAlignment="1" applyProtection="1">
      <alignment horizontal="left" vertical="center"/>
    </xf>
    <xf numFmtId="188" fontId="0" fillId="3" borderId="0" xfId="0" applyNumberFormat="1" applyFont="1" applyFill="1" applyBorder="1" applyAlignment="1" applyProtection="1">
      <alignment vertical="center" shrinkToFit="1"/>
    </xf>
    <xf numFmtId="0" fontId="0" fillId="0" borderId="6" xfId="0" applyFill="1" applyBorder="1" applyAlignment="1" applyProtection="1">
      <alignment vertical="center"/>
    </xf>
    <xf numFmtId="0" fontId="40" fillId="0" borderId="28" xfId="0" applyFont="1" applyFill="1" applyBorder="1" applyAlignment="1" applyProtection="1">
      <alignment horizontal="center" vertical="center" wrapText="1"/>
    </xf>
    <xf numFmtId="186" fontId="61" fillId="0" borderId="0" xfId="0" applyNumberFormat="1" applyFont="1" applyFill="1" applyBorder="1" applyAlignment="1" applyProtection="1">
      <alignment shrinkToFit="1"/>
    </xf>
    <xf numFmtId="0" fontId="0" fillId="0" borderId="34" xfId="0" applyFont="1" applyFill="1" applyBorder="1" applyAlignment="1" applyProtection="1">
      <alignment horizontal="left" vertical="top" wrapText="1"/>
    </xf>
    <xf numFmtId="0" fontId="0" fillId="0" borderId="0" xfId="0" applyFill="1" applyAlignment="1" applyProtection="1">
      <alignment horizontal="center" vertical="center"/>
    </xf>
    <xf numFmtId="0" fontId="4" fillId="3" borderId="0" xfId="0" applyFont="1" applyFill="1" applyBorder="1" applyAlignment="1" applyProtection="1">
      <alignment horizontal="center"/>
    </xf>
    <xf numFmtId="0" fontId="61" fillId="3" borderId="0" xfId="0" applyNumberFormat="1" applyFont="1" applyFill="1" applyBorder="1" applyAlignment="1" applyProtection="1">
      <alignment horizontal="left"/>
    </xf>
    <xf numFmtId="0" fontId="0" fillId="0" borderId="0" xfId="0" applyFill="1" applyAlignment="1" applyProtection="1">
      <alignment horizontal="right" vertical="center"/>
    </xf>
    <xf numFmtId="0" fontId="0" fillId="3" borderId="0" xfId="0" applyFont="1" applyFill="1" applyBorder="1" applyAlignment="1" applyProtection="1">
      <alignment vertical="top"/>
    </xf>
    <xf numFmtId="0" fontId="70" fillId="0" borderId="34" xfId="0" applyFont="1" applyFill="1" applyBorder="1" applyAlignment="1" applyProtection="1">
      <alignment horizontal="left" vertical="top" wrapText="1"/>
    </xf>
    <xf numFmtId="187" fontId="70" fillId="0" borderId="0" xfId="0" applyNumberFormat="1" applyFont="1" applyFill="1" applyBorder="1" applyAlignment="1" applyProtection="1">
      <alignment vertical="top" wrapText="1"/>
    </xf>
    <xf numFmtId="186" fontId="61" fillId="3" borderId="0" xfId="0" applyNumberFormat="1" applyFont="1" applyFill="1" applyBorder="1" applyAlignment="1" applyProtection="1">
      <alignment horizontal="left" shrinkToFit="1"/>
    </xf>
    <xf numFmtId="182" fontId="5" fillId="4" borderId="36" xfId="0" applyNumberFormat="1" applyFont="1" applyFill="1" applyBorder="1" applyAlignment="1" applyProtection="1">
      <alignment vertical="center"/>
      <protection locked="0"/>
    </xf>
    <xf numFmtId="177" fontId="5" fillId="4" borderId="13" xfId="2" applyNumberFormat="1" applyFont="1" applyFill="1" applyBorder="1" applyAlignment="1" applyProtection="1">
      <alignment vertical="center"/>
      <protection locked="0"/>
    </xf>
    <xf numFmtId="0" fontId="16" fillId="3" borderId="0" xfId="0" applyFont="1" applyFill="1" applyBorder="1" applyAlignment="1" applyProtection="1">
      <alignment horizontal="left" vertical="top"/>
    </xf>
    <xf numFmtId="191" fontId="32" fillId="0" borderId="49" xfId="0" applyNumberFormat="1" applyFont="1" applyFill="1" applyBorder="1" applyAlignment="1" applyProtection="1">
      <alignment horizontal="left" vertical="center" shrinkToFit="1"/>
    </xf>
    <xf numFmtId="192" fontId="62" fillId="0" borderId="43" xfId="0" applyNumberFormat="1" applyFont="1" applyFill="1" applyBorder="1" applyAlignment="1" applyProtection="1">
      <alignment horizontal="left" vertical="center" shrinkToFit="1"/>
    </xf>
    <xf numFmtId="192" fontId="28" fillId="0" borderId="16" xfId="0" applyNumberFormat="1" applyFont="1" applyFill="1" applyBorder="1" applyAlignment="1" applyProtection="1">
      <alignment horizontal="left" vertical="center" shrinkToFit="1"/>
    </xf>
    <xf numFmtId="192" fontId="28" fillId="0" borderId="6" xfId="0" applyNumberFormat="1" applyFont="1" applyFill="1" applyBorder="1" applyAlignment="1" applyProtection="1">
      <alignment horizontal="left" vertical="center" shrinkToFit="1"/>
    </xf>
    <xf numFmtId="192" fontId="28" fillId="0" borderId="20" xfId="0" applyNumberFormat="1" applyFont="1" applyFill="1" applyBorder="1" applyAlignment="1" applyProtection="1">
      <alignment horizontal="left" vertical="center" shrinkToFit="1"/>
    </xf>
    <xf numFmtId="192" fontId="28" fillId="0" borderId="47" xfId="0" applyNumberFormat="1" applyFont="1" applyFill="1" applyBorder="1" applyAlignment="1" applyProtection="1">
      <alignment horizontal="left" vertical="center" shrinkToFit="1"/>
    </xf>
    <xf numFmtId="192" fontId="28" fillId="0" borderId="12" xfId="0" applyNumberFormat="1" applyFont="1" applyFill="1" applyBorder="1" applyAlignment="1" applyProtection="1">
      <alignment horizontal="left" vertical="center" shrinkToFit="1"/>
    </xf>
    <xf numFmtId="14" fontId="5" fillId="4" borderId="37" xfId="0" applyNumberFormat="1" applyFont="1" applyFill="1" applyBorder="1" applyAlignment="1" applyProtection="1">
      <alignment horizontal="center" vertical="center" shrinkToFit="1"/>
      <protection locked="0"/>
    </xf>
    <xf numFmtId="194" fontId="14" fillId="3" borderId="0" xfId="0" applyNumberFormat="1" applyFont="1" applyFill="1" applyBorder="1" applyAlignment="1" applyProtection="1">
      <alignment horizontal="center" vertical="center" shrinkToFit="1"/>
    </xf>
    <xf numFmtId="191" fontId="32" fillId="0" borderId="50" xfId="0" applyNumberFormat="1" applyFont="1" applyFill="1" applyBorder="1" applyAlignment="1" applyProtection="1">
      <alignment horizontal="left" vertical="center" shrinkToFit="1"/>
    </xf>
    <xf numFmtId="0" fontId="69" fillId="0" borderId="0" xfId="5" applyFont="1" applyAlignment="1">
      <alignment vertical="top"/>
    </xf>
    <xf numFmtId="177" fontId="8" fillId="3" borderId="9" xfId="0" applyNumberFormat="1" applyFont="1" applyFill="1" applyBorder="1" applyAlignment="1" applyProtection="1">
      <alignment vertical="center"/>
    </xf>
    <xf numFmtId="177" fontId="8" fillId="3" borderId="1" xfId="0" applyNumberFormat="1" applyFont="1" applyFill="1" applyBorder="1" applyAlignment="1" applyProtection="1">
      <alignment vertical="center"/>
    </xf>
    <xf numFmtId="177" fontId="8" fillId="3" borderId="67" xfId="0" applyNumberFormat="1" applyFont="1" applyFill="1" applyBorder="1" applyAlignment="1" applyProtection="1">
      <alignment vertical="center"/>
    </xf>
    <xf numFmtId="177" fontId="8" fillId="3" borderId="73" xfId="0" applyNumberFormat="1" applyFont="1" applyFill="1" applyBorder="1" applyAlignment="1" applyProtection="1">
      <alignment vertical="center"/>
    </xf>
    <xf numFmtId="194" fontId="0" fillId="0" borderId="0" xfId="0" applyNumberFormat="1" applyFill="1" applyAlignment="1" applyProtection="1"/>
    <xf numFmtId="194" fontId="28" fillId="0" borderId="0" xfId="0" applyNumberFormat="1" applyFont="1" applyFill="1" applyBorder="1" applyAlignment="1" applyProtection="1">
      <alignment horizontal="left"/>
    </xf>
    <xf numFmtId="198" fontId="28" fillId="0" borderId="43" xfId="0" applyNumberFormat="1" applyFont="1" applyFill="1" applyBorder="1" applyAlignment="1" applyProtection="1">
      <alignment horizontal="center" vertical="center"/>
    </xf>
    <xf numFmtId="198" fontId="28" fillId="0" borderId="6" xfId="0" applyNumberFormat="1" applyFont="1" applyFill="1" applyBorder="1" applyAlignment="1" applyProtection="1">
      <alignment horizontal="center" vertical="center"/>
    </xf>
    <xf numFmtId="198" fontId="28" fillId="0" borderId="47" xfId="0" applyNumberFormat="1" applyFont="1" applyFill="1" applyBorder="1" applyAlignment="1" applyProtection="1">
      <alignment horizontal="center" vertical="center"/>
    </xf>
    <xf numFmtId="0" fontId="28" fillId="0" borderId="20" xfId="0" applyFont="1" applyFill="1" applyBorder="1" applyAlignment="1">
      <alignment horizontal="center" vertical="center"/>
    </xf>
    <xf numFmtId="0" fontId="25" fillId="0" borderId="6" xfId="0" applyNumberFormat="1" applyFont="1" applyFill="1" applyBorder="1" applyAlignment="1" applyProtection="1">
      <alignment horizontal="center" vertical="center" shrinkToFit="1"/>
    </xf>
    <xf numFmtId="0" fontId="25" fillId="0" borderId="85" xfId="0" applyNumberFormat="1" applyFont="1" applyFill="1" applyBorder="1" applyAlignment="1" applyProtection="1">
      <alignment horizontal="center" vertical="center" shrinkToFit="1"/>
    </xf>
    <xf numFmtId="0" fontId="36" fillId="0" borderId="86"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top"/>
    </xf>
    <xf numFmtId="0" fontId="73" fillId="0" borderId="0" xfId="0" applyFont="1" applyFill="1" applyAlignment="1" applyProtection="1"/>
    <xf numFmtId="0" fontId="0" fillId="0" borderId="0" xfId="0" applyFont="1" applyFill="1" applyBorder="1" applyAlignment="1" applyProtection="1">
      <alignment horizontal="center"/>
    </xf>
    <xf numFmtId="0" fontId="13" fillId="3" borderId="0" xfId="0" applyFont="1" applyFill="1" applyAlignment="1">
      <alignment horizontal="justify" vertical="top"/>
    </xf>
    <xf numFmtId="0" fontId="73" fillId="0" borderId="0" xfId="0" applyFont="1" applyFill="1" applyAlignment="1" applyProtection="1">
      <protection locked="0"/>
    </xf>
    <xf numFmtId="0" fontId="0" fillId="0" borderId="0" xfId="0" applyFont="1" applyFill="1" applyBorder="1" applyAlignment="1" applyProtection="1">
      <alignment horizontal="center" vertical="center"/>
    </xf>
    <xf numFmtId="49" fontId="65" fillId="0" borderId="87" xfId="0" applyNumberFormat="1" applyFont="1" applyFill="1" applyBorder="1" applyAlignment="1" applyProtection="1">
      <alignment horizontal="center" vertical="center" shrinkToFit="1"/>
    </xf>
    <xf numFmtId="0" fontId="56" fillId="0" borderId="0" xfId="0" applyNumberFormat="1" applyFont="1" applyFill="1" applyBorder="1" applyAlignment="1" applyProtection="1">
      <alignment horizontal="center" vertical="center"/>
    </xf>
    <xf numFmtId="0" fontId="57" fillId="0" borderId="0" xfId="0" applyNumberFormat="1" applyFont="1" applyFill="1" applyBorder="1" applyAlignment="1" applyProtection="1">
      <alignment horizontal="center" vertical="top" textRotation="255"/>
    </xf>
    <xf numFmtId="191" fontId="32" fillId="0" borderId="0" xfId="0" applyNumberFormat="1" applyFont="1" applyFill="1" applyBorder="1" applyAlignment="1" applyProtection="1">
      <alignment horizontal="left" vertical="center" shrinkToFit="1"/>
    </xf>
    <xf numFmtId="198" fontId="28" fillId="0" borderId="0" xfId="0" applyNumberFormat="1" applyFont="1" applyFill="1" applyBorder="1" applyAlignment="1" applyProtection="1">
      <alignment horizontal="center" vertical="center"/>
    </xf>
    <xf numFmtId="192" fontId="28" fillId="0" borderId="0" xfId="0" applyNumberFormat="1" applyFont="1" applyFill="1" applyBorder="1" applyAlignment="1" applyProtection="1">
      <alignment horizontal="left" vertical="center" shrinkToFit="1"/>
    </xf>
    <xf numFmtId="0" fontId="32" fillId="0" borderId="0" xfId="0" applyNumberFormat="1" applyFont="1" applyFill="1" applyBorder="1" applyAlignment="1" applyProtection="1">
      <alignment horizontal="center" vertical="center"/>
    </xf>
    <xf numFmtId="0" fontId="28" fillId="0" borderId="0" xfId="0" applyFont="1" applyFill="1" applyBorder="1" applyAlignment="1">
      <alignment horizontal="center" vertical="center"/>
    </xf>
    <xf numFmtId="0" fontId="25" fillId="0" borderId="0" xfId="0" applyNumberFormat="1" applyFont="1" applyFill="1" applyBorder="1" applyAlignment="1" applyProtection="1">
      <alignment horizontal="center" vertical="center" shrinkToFit="1"/>
    </xf>
    <xf numFmtId="0" fontId="36" fillId="0" borderId="0" xfId="0" applyNumberFormat="1" applyFont="1" applyFill="1" applyBorder="1" applyAlignment="1" applyProtection="1">
      <alignment horizontal="center" vertical="center" shrinkToFit="1"/>
    </xf>
    <xf numFmtId="0" fontId="26" fillId="0" borderId="0" xfId="0" applyFont="1" applyFill="1" applyBorder="1" applyAlignment="1" applyProtection="1"/>
    <xf numFmtId="0" fontId="63" fillId="0" borderId="0" xfId="0" applyFont="1" applyFill="1" applyBorder="1" applyAlignment="1" applyProtection="1"/>
    <xf numFmtId="0" fontId="67" fillId="0" borderId="0" xfId="0" applyFont="1" applyFill="1" applyBorder="1" applyAlignment="1" applyProtection="1"/>
    <xf numFmtId="0" fontId="66" fillId="0" borderId="0" xfId="0" applyFont="1" applyFill="1" applyBorder="1" applyAlignment="1" applyProtection="1">
      <alignment horizontal="right"/>
    </xf>
    <xf numFmtId="0" fontId="66" fillId="0" borderId="0" xfId="0" applyFont="1" applyFill="1" applyBorder="1" applyAlignment="1" applyProtection="1">
      <alignment horizontal="left"/>
    </xf>
    <xf numFmtId="0" fontId="68" fillId="0" borderId="0" xfId="0" applyFont="1" applyFill="1" applyBorder="1"/>
    <xf numFmtId="0" fontId="66" fillId="0" borderId="0" xfId="0" applyFont="1" applyFill="1" applyBorder="1" applyAlignment="1" applyProtection="1">
      <alignment horizontal="right" vertical="center"/>
    </xf>
    <xf numFmtId="0" fontId="71" fillId="0" borderId="0" xfId="0" applyFont="1" applyFill="1" applyBorder="1" applyAlignment="1" applyProtection="1">
      <alignment vertical="center"/>
    </xf>
    <xf numFmtId="188" fontId="0" fillId="0" borderId="79" xfId="0" applyNumberFormat="1" applyFont="1" applyFill="1" applyBorder="1" applyAlignment="1" applyProtection="1">
      <alignment horizontal="center" vertical="center" wrapText="1" shrinkToFit="1"/>
    </xf>
    <xf numFmtId="0" fontId="0" fillId="0" borderId="34"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69"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1" xfId="0" applyFont="1" applyFill="1" applyBorder="1" applyAlignment="1" applyProtection="1">
      <alignment horizontal="left" vertical="center"/>
    </xf>
    <xf numFmtId="0" fontId="11" fillId="3" borderId="0" xfId="0" applyFont="1" applyFill="1" applyBorder="1" applyAlignment="1" applyProtection="1"/>
    <xf numFmtId="0" fontId="0" fillId="4" borderId="34" xfId="0" applyFill="1" applyBorder="1" applyAlignment="1" applyProtection="1">
      <alignment vertical="top"/>
    </xf>
    <xf numFmtId="0" fontId="40" fillId="4" borderId="34" xfId="0" applyFont="1" applyFill="1" applyBorder="1" applyAlignment="1" applyProtection="1">
      <alignment vertical="top"/>
    </xf>
    <xf numFmtId="0" fontId="40" fillId="4" borderId="34" xfId="0" quotePrefix="1" applyFont="1" applyFill="1" applyBorder="1" applyAlignment="1" applyProtection="1">
      <alignment vertical="top"/>
    </xf>
    <xf numFmtId="0" fontId="40" fillId="4" borderId="34" xfId="0" quotePrefix="1" applyFont="1" applyFill="1" applyBorder="1" applyAlignment="1" applyProtection="1">
      <alignment vertical="center"/>
    </xf>
    <xf numFmtId="0" fontId="40" fillId="4" borderId="33" xfId="0" applyFont="1" applyFill="1" applyBorder="1" applyAlignment="1" applyProtection="1">
      <alignment vertical="center"/>
    </xf>
    <xf numFmtId="183" fontId="0" fillId="4" borderId="70" xfId="0" applyNumberFormat="1" applyFont="1" applyFill="1" applyBorder="1" applyAlignment="1" applyProtection="1">
      <alignment horizontal="right" vertical="center"/>
      <protection locked="0"/>
    </xf>
    <xf numFmtId="180" fontId="0" fillId="4" borderId="71" xfId="0" applyNumberFormat="1" applyFont="1" applyFill="1" applyBorder="1" applyAlignment="1" applyProtection="1">
      <alignment horizontal="right" vertical="center"/>
      <protection locked="0"/>
    </xf>
    <xf numFmtId="0" fontId="0" fillId="4" borderId="71" xfId="0" applyFont="1" applyFill="1" applyBorder="1" applyAlignment="1" applyProtection="1">
      <alignment horizontal="right" vertical="center"/>
      <protection locked="0"/>
    </xf>
    <xf numFmtId="0" fontId="4" fillId="0" borderId="28" xfId="0" applyFont="1" applyFill="1" applyBorder="1" applyAlignment="1" applyProtection="1">
      <alignment vertical="center"/>
    </xf>
    <xf numFmtId="0" fontId="74" fillId="3" borderId="0" xfId="0" applyFont="1" applyFill="1" applyBorder="1" applyAlignment="1" applyProtection="1">
      <alignment horizontal="left"/>
    </xf>
    <xf numFmtId="0" fontId="10" fillId="3" borderId="0" xfId="0" applyFont="1" applyFill="1" applyBorder="1" applyAlignment="1" applyProtection="1">
      <alignment horizontal="left" vertical="center"/>
    </xf>
    <xf numFmtId="0" fontId="0" fillId="0" borderId="0" xfId="0" applyFill="1" applyAlignment="1" applyProtection="1">
      <alignment horizontal="center" vertical="center" wrapText="1"/>
    </xf>
    <xf numFmtId="0" fontId="13" fillId="3" borderId="0" xfId="0" applyFont="1" applyFill="1" applyAlignment="1">
      <alignment horizontal="justify" vertical="top"/>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6" xfId="0" applyFont="1" applyBorder="1" applyAlignment="1">
      <alignment horizontal="center" vertical="center" shrinkToFit="1"/>
    </xf>
    <xf numFmtId="0" fontId="0" fillId="0" borderId="6" xfId="0" applyBorder="1" applyAlignment="1">
      <alignment horizontal="center" vertical="center" shrinkToFit="1"/>
    </xf>
    <xf numFmtId="198" fontId="25" fillId="0" borderId="20" xfId="0" applyNumberFormat="1" applyFont="1" applyBorder="1" applyAlignment="1">
      <alignment horizontal="center" vertical="center" shrinkToFit="1"/>
    </xf>
    <xf numFmtId="0" fontId="25" fillId="0" borderId="21" xfId="0" applyFont="1" applyBorder="1" applyAlignment="1">
      <alignment horizontal="center" vertical="center" shrinkToFit="1"/>
    </xf>
    <xf numFmtId="194" fontId="25" fillId="0" borderId="6" xfId="0" applyNumberFormat="1" applyFont="1" applyBorder="1" applyAlignment="1">
      <alignment horizontal="center" vertical="center" shrinkToFit="1"/>
    </xf>
    <xf numFmtId="0" fontId="32" fillId="0" borderId="6" xfId="0" applyFont="1" applyBorder="1" applyAlignment="1">
      <alignment horizontal="center" vertical="center" shrinkToFit="1"/>
    </xf>
    <xf numFmtId="0" fontId="26" fillId="0" borderId="20" xfId="0" applyFont="1" applyBorder="1" applyAlignment="1">
      <alignment vertical="center" shrinkToFit="1"/>
    </xf>
    <xf numFmtId="0" fontId="26" fillId="0" borderId="20" xfId="0" applyFont="1" applyFill="1" applyBorder="1" applyAlignment="1" applyProtection="1">
      <alignment vertical="center" shrinkToFit="1"/>
    </xf>
    <xf numFmtId="0" fontId="25" fillId="0" borderId="22" xfId="0" applyFont="1" applyFill="1" applyBorder="1" applyAlignment="1" applyProtection="1">
      <alignment horizontal="center" vertical="center" shrinkToFit="1"/>
    </xf>
    <xf numFmtId="0" fontId="32" fillId="0" borderId="21" xfId="0" applyNumberFormat="1" applyFont="1" applyFill="1" applyBorder="1" applyAlignment="1" applyProtection="1">
      <alignment horizontal="center" vertical="center" shrinkToFit="1"/>
    </xf>
    <xf numFmtId="178" fontId="25" fillId="0" borderId="6" xfId="0" applyNumberFormat="1" applyFont="1" applyFill="1" applyBorder="1" applyAlignment="1" applyProtection="1">
      <alignment horizontal="center" vertical="center" shrinkToFit="1"/>
    </xf>
    <xf numFmtId="0" fontId="11" fillId="3" borderId="28" xfId="0" applyFont="1" applyFill="1" applyBorder="1" applyAlignment="1" applyProtection="1">
      <alignment horizontal="center"/>
    </xf>
    <xf numFmtId="0" fontId="4" fillId="3" borderId="34" xfId="0" applyFont="1" applyFill="1" applyBorder="1" applyAlignment="1" applyProtection="1">
      <alignment horizontal="center" vertical="center" shrinkToFit="1"/>
    </xf>
    <xf numFmtId="0" fontId="4" fillId="0" borderId="34" xfId="0" applyFont="1" applyFill="1" applyBorder="1" applyAlignment="1" applyProtection="1">
      <alignment vertical="center"/>
    </xf>
    <xf numFmtId="0" fontId="76" fillId="3" borderId="0" xfId="0" applyFont="1" applyFill="1" applyBorder="1" applyAlignment="1">
      <alignment vertical="top"/>
    </xf>
    <xf numFmtId="0" fontId="77" fillId="3" borderId="0" xfId="0" applyFont="1" applyFill="1" applyBorder="1" applyAlignment="1">
      <alignment vertical="top"/>
    </xf>
    <xf numFmtId="0" fontId="64" fillId="3" borderId="0" xfId="0" applyFont="1" applyFill="1" applyAlignment="1">
      <alignment vertical="top"/>
    </xf>
    <xf numFmtId="0" fontId="14" fillId="3" borderId="0" xfId="0" applyFont="1" applyFill="1" applyAlignment="1">
      <alignment horizontal="centerContinuous" vertical="top" wrapText="1"/>
    </xf>
    <xf numFmtId="0" fontId="76" fillId="3" borderId="94" xfId="0" applyFont="1" applyFill="1" applyBorder="1" applyAlignment="1">
      <alignment vertical="top"/>
    </xf>
    <xf numFmtId="0" fontId="77" fillId="3" borderId="95" xfId="0" applyFont="1" applyFill="1" applyBorder="1" applyAlignment="1">
      <alignment vertical="top"/>
    </xf>
    <xf numFmtId="0" fontId="77" fillId="3" borderId="96" xfId="0" applyFont="1" applyFill="1" applyBorder="1" applyAlignment="1">
      <alignment vertical="top"/>
    </xf>
    <xf numFmtId="0" fontId="64" fillId="3" borderId="97" xfId="0" applyFont="1" applyFill="1" applyBorder="1" applyAlignment="1">
      <alignment vertical="top"/>
    </xf>
    <xf numFmtId="0" fontId="0" fillId="0" borderId="0" xfId="0" applyFill="1" applyAlignment="1" applyProtection="1">
      <alignment vertical="top"/>
    </xf>
    <xf numFmtId="0" fontId="79" fillId="0" borderId="0" xfId="0" applyFont="1" applyFill="1" applyAlignment="1" applyProtection="1">
      <alignment horizontal="right" vertical="top"/>
    </xf>
    <xf numFmtId="180" fontId="0" fillId="4" borderId="70" xfId="0" applyNumberFormat="1" applyFont="1" applyFill="1" applyBorder="1" applyAlignment="1" applyProtection="1">
      <alignment horizontal="right" vertical="center"/>
      <protection locked="0"/>
    </xf>
    <xf numFmtId="0" fontId="0" fillId="4" borderId="88" xfId="0"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xf>
    <xf numFmtId="0" fontId="11" fillId="3" borderId="22" xfId="0" applyFont="1" applyFill="1" applyBorder="1" applyAlignment="1" applyProtection="1">
      <alignment horizontal="center"/>
    </xf>
    <xf numFmtId="0" fontId="0" fillId="3" borderId="0" xfId="0" applyFont="1" applyFill="1" applyBorder="1" applyAlignment="1" applyProtection="1">
      <alignment horizontal="right" vertical="center"/>
    </xf>
    <xf numFmtId="0" fontId="80" fillId="3" borderId="0" xfId="0" applyFont="1" applyFill="1" applyBorder="1" applyAlignment="1" applyProtection="1">
      <alignment horizontal="left" vertical="center"/>
    </xf>
    <xf numFmtId="0" fontId="61" fillId="3" borderId="0" xfId="0" applyNumberFormat="1" applyFont="1" applyFill="1" applyBorder="1" applyAlignment="1" applyProtection="1">
      <alignment horizontal="right"/>
    </xf>
    <xf numFmtId="0" fontId="11" fillId="3" borderId="0" xfId="0" applyFont="1" applyFill="1" applyBorder="1" applyAlignment="1" applyProtection="1">
      <alignment horizontal="right"/>
    </xf>
    <xf numFmtId="0" fontId="11" fillId="0" borderId="0" xfId="0" applyFont="1" applyAlignment="1" applyProtection="1">
      <alignment horizontal="center"/>
    </xf>
    <xf numFmtId="0" fontId="4" fillId="0" borderId="0" xfId="0" applyFont="1" applyAlignment="1" applyProtection="1">
      <alignment shrinkToFit="1"/>
    </xf>
    <xf numFmtId="184" fontId="4" fillId="0" borderId="0" xfId="0" applyNumberFormat="1" applyFont="1" applyAlignment="1" applyProtection="1">
      <alignment shrinkToFit="1"/>
    </xf>
    <xf numFmtId="14" fontId="5" fillId="0" borderId="37" xfId="0" applyNumberFormat="1" applyFont="1" applyFill="1" applyBorder="1" applyAlignment="1" applyProtection="1">
      <alignment horizontal="center" vertical="center" shrinkToFit="1"/>
    </xf>
    <xf numFmtId="182" fontId="5" fillId="0" borderId="36" xfId="0" applyNumberFormat="1" applyFont="1" applyFill="1" applyBorder="1" applyAlignment="1" applyProtection="1">
      <alignment vertical="center"/>
    </xf>
    <xf numFmtId="177" fontId="5" fillId="0" borderId="13" xfId="2" applyNumberFormat="1" applyFont="1" applyFill="1" applyBorder="1" applyAlignment="1" applyProtection="1">
      <alignment vertical="center"/>
    </xf>
    <xf numFmtId="0" fontId="4" fillId="3" borderId="0" xfId="0" applyFont="1" applyFill="1" applyProtection="1">
      <protection locked="0"/>
    </xf>
    <xf numFmtId="38" fontId="5" fillId="3" borderId="0" xfId="2" applyFont="1" applyFill="1" applyProtection="1">
      <protection locked="0"/>
    </xf>
    <xf numFmtId="38" fontId="7" fillId="3" borderId="0" xfId="2" applyFont="1" applyFill="1" applyProtection="1">
      <protection locked="0"/>
    </xf>
    <xf numFmtId="0" fontId="10" fillId="3" borderId="0" xfId="0" applyFont="1" applyFill="1" applyAlignment="1" applyProtection="1">
      <alignment horizontal="center"/>
      <protection locked="0"/>
    </xf>
    <xf numFmtId="0" fontId="10" fillId="3" borderId="0" xfId="0" applyFont="1" applyFill="1" applyAlignment="1" applyProtection="1">
      <alignment horizontal="right" indent="1"/>
      <protection locked="0"/>
    </xf>
    <xf numFmtId="0" fontId="9" fillId="3" borderId="0" xfId="0" applyFont="1" applyFill="1" applyAlignment="1" applyProtection="1">
      <alignment horizontal="left" vertical="center"/>
      <protection locked="0"/>
    </xf>
    <xf numFmtId="0" fontId="5" fillId="3" borderId="0" xfId="0" applyFont="1" applyFill="1" applyAlignment="1" applyProtection="1">
      <alignment horizontal="right"/>
      <protection locked="0"/>
    </xf>
    <xf numFmtId="0" fontId="10" fillId="3" borderId="0" xfId="0" applyFont="1" applyFill="1" applyAlignment="1" applyProtection="1">
      <alignment horizontal="centerContinuous" vertical="center"/>
      <protection locked="0"/>
    </xf>
    <xf numFmtId="0" fontId="0" fillId="3" borderId="0" xfId="0" applyFont="1" applyFill="1" applyAlignment="1" applyProtection="1">
      <alignment horizontal="centerContinuous"/>
      <protection locked="0"/>
    </xf>
    <xf numFmtId="0" fontId="1" fillId="3" borderId="0" xfId="0" applyFont="1" applyFill="1" applyAlignment="1" applyProtection="1">
      <alignment horizontal="centerContinuous"/>
      <protection locked="0"/>
    </xf>
    <xf numFmtId="0" fontId="7" fillId="3" borderId="0" xfId="0" applyFont="1" applyFill="1" applyAlignment="1" applyProtection="1">
      <alignment horizontal="centerContinuous"/>
      <protection locked="0"/>
    </xf>
    <xf numFmtId="0" fontId="10" fillId="3" borderId="0" xfId="0" applyFont="1" applyFill="1" applyAlignment="1" applyProtection="1">
      <alignment horizontal="distributed"/>
      <protection locked="0"/>
    </xf>
    <xf numFmtId="178" fontId="9" fillId="3" borderId="0" xfId="0" applyNumberFormat="1" applyFont="1" applyFill="1" applyAlignment="1" applyProtection="1">
      <alignment horizontal="left"/>
      <protection locked="0"/>
    </xf>
    <xf numFmtId="178" fontId="10" fillId="3" borderId="0" xfId="0" applyNumberFormat="1" applyFont="1" applyFill="1" applyAlignment="1" applyProtection="1">
      <alignment horizontal="left" indent="1"/>
      <protection locked="0"/>
    </xf>
    <xf numFmtId="0" fontId="4" fillId="3" borderId="0" xfId="0" applyFont="1" applyFill="1" applyAlignment="1" applyProtection="1">
      <alignment horizontal="center" vertical="center"/>
      <protection locked="0"/>
    </xf>
    <xf numFmtId="0" fontId="10" fillId="3" borderId="0" xfId="0" applyFont="1" applyFill="1" applyBorder="1" applyAlignment="1" applyProtection="1">
      <alignment horizontal="distributed"/>
      <protection locked="0"/>
    </xf>
    <xf numFmtId="0" fontId="10" fillId="3" borderId="28" xfId="0" applyFont="1" applyFill="1" applyBorder="1" applyAlignment="1" applyProtection="1">
      <alignment shrinkToFit="1"/>
      <protection locked="0"/>
    </xf>
    <xf numFmtId="0" fontId="10" fillId="3" borderId="22" xfId="0" applyFont="1" applyFill="1" applyBorder="1" applyAlignment="1" applyProtection="1">
      <alignment shrinkToFit="1"/>
      <protection locked="0"/>
    </xf>
    <xf numFmtId="0" fontId="5" fillId="3" borderId="0" xfId="0" applyFont="1" applyFill="1" applyAlignment="1" applyProtection="1">
      <alignment horizontal="left"/>
      <protection locked="0"/>
    </xf>
    <xf numFmtId="0" fontId="4" fillId="3" borderId="0" xfId="0" applyFont="1" applyFill="1" applyBorder="1" applyAlignment="1" applyProtection="1">
      <alignment horizontal="right"/>
      <protection locked="0"/>
    </xf>
    <xf numFmtId="0" fontId="4" fillId="3" borderId="15" xfId="0" applyFont="1" applyFill="1" applyBorder="1" applyAlignment="1" applyProtection="1">
      <alignment horizontal="center"/>
      <protection locked="0"/>
    </xf>
    <xf numFmtId="0" fontId="4" fillId="3" borderId="16" xfId="0" applyFont="1" applyFill="1" applyBorder="1" applyProtection="1">
      <protection locked="0"/>
    </xf>
    <xf numFmtId="0" fontId="4" fillId="3" borderId="5" xfId="0" applyFont="1" applyFill="1" applyBorder="1" applyProtection="1">
      <protection locked="0"/>
    </xf>
    <xf numFmtId="0" fontId="4" fillId="3" borderId="17" xfId="0" applyFont="1" applyFill="1" applyBorder="1" applyProtection="1">
      <protection locked="0"/>
    </xf>
    <xf numFmtId="179" fontId="6" fillId="3" borderId="18" xfId="0" applyNumberFormat="1" applyFont="1" applyFill="1" applyBorder="1" applyAlignment="1" applyProtection="1">
      <alignment shrinkToFit="1"/>
      <protection locked="0"/>
    </xf>
    <xf numFmtId="0" fontId="4" fillId="3" borderId="20" xfId="0" applyFont="1" applyFill="1" applyBorder="1" applyProtection="1">
      <protection locked="0"/>
    </xf>
    <xf numFmtId="0" fontId="4" fillId="3" borderId="21" xfId="0" applyFont="1" applyFill="1" applyBorder="1" applyProtection="1">
      <protection locked="0"/>
    </xf>
    <xf numFmtId="0" fontId="4" fillId="3" borderId="22" xfId="0" applyFont="1" applyFill="1" applyBorder="1" applyProtection="1">
      <protection locked="0"/>
    </xf>
    <xf numFmtId="179" fontId="6" fillId="3" borderId="23" xfId="0" applyNumberFormat="1" applyFont="1" applyFill="1" applyBorder="1" applyAlignment="1" applyProtection="1">
      <alignment shrinkToFit="1"/>
      <protection locked="0"/>
    </xf>
    <xf numFmtId="0" fontId="28" fillId="0" borderId="0" xfId="0" applyFont="1" applyFill="1" applyAlignment="1" applyProtection="1">
      <alignment wrapText="1" shrinkToFit="1"/>
      <protection locked="0"/>
    </xf>
    <xf numFmtId="0" fontId="50" fillId="0" borderId="0" xfId="0" applyFont="1" applyFill="1" applyAlignment="1" applyProtection="1">
      <alignment horizontal="right" shrinkToFit="1"/>
      <protection locked="0"/>
    </xf>
    <xf numFmtId="0" fontId="28" fillId="0" borderId="0" xfId="0" applyFont="1" applyFill="1" applyProtection="1">
      <protection locked="0"/>
    </xf>
    <xf numFmtId="0" fontId="51" fillId="0" borderId="0" xfId="0" applyFont="1" applyFill="1" applyBorder="1" applyAlignment="1" applyProtection="1">
      <alignment horizontal="right" vertical="center" shrinkToFit="1"/>
      <protection locked="0"/>
    </xf>
    <xf numFmtId="0" fontId="52" fillId="0" borderId="0" xfId="0" applyFont="1" applyFill="1" applyAlignment="1" applyProtection="1">
      <alignment horizontal="right" shrinkToFit="1"/>
      <protection locked="0"/>
    </xf>
    <xf numFmtId="178" fontId="35" fillId="0" borderId="0" xfId="0" applyNumberFormat="1" applyFont="1" applyFill="1" applyAlignment="1" applyProtection="1">
      <alignment horizontal="left" wrapText="1" shrinkToFit="1"/>
      <protection locked="0"/>
    </xf>
    <xf numFmtId="0" fontId="53" fillId="0" borderId="0" xfId="0" applyFont="1" applyFill="1" applyAlignment="1" applyProtection="1">
      <alignment wrapText="1" shrinkToFit="1"/>
      <protection locked="0"/>
    </xf>
    <xf numFmtId="0" fontId="50" fillId="0" borderId="0" xfId="0" applyFont="1" applyFill="1" applyAlignment="1" applyProtection="1">
      <alignment horizontal="right" vertical="center" shrinkToFit="1"/>
      <protection locked="0"/>
    </xf>
    <xf numFmtId="0" fontId="28"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0" fillId="0" borderId="90" xfId="0" applyFont="1" applyFill="1" applyBorder="1" applyAlignment="1" applyProtection="1">
      <alignment horizontal="center" vertical="center" shrinkToFit="1"/>
      <protection locked="0"/>
    </xf>
    <xf numFmtId="3" fontId="28" fillId="0" borderId="91" xfId="0" applyNumberFormat="1" applyFont="1" applyFill="1" applyBorder="1" applyAlignment="1" applyProtection="1">
      <alignment horizontal="right" shrinkToFit="1"/>
      <protection locked="0"/>
    </xf>
    <xf numFmtId="0" fontId="50" fillId="0" borderId="91" xfId="0" applyFont="1" applyFill="1" applyBorder="1" applyAlignment="1" applyProtection="1">
      <alignment horizontal="right" shrinkToFit="1"/>
      <protection locked="0"/>
    </xf>
    <xf numFmtId="0" fontId="54" fillId="0" borderId="92" xfId="1" applyFont="1" applyFill="1" applyBorder="1" applyAlignment="1" applyProtection="1">
      <alignment horizontal="right" shrinkToFit="1"/>
      <protection locked="0" hidden="1"/>
    </xf>
    <xf numFmtId="38" fontId="28" fillId="0" borderId="88" xfId="2" applyFont="1" applyFill="1" applyBorder="1" applyAlignment="1" applyProtection="1">
      <alignment horizontal="center"/>
      <protection locked="0"/>
    </xf>
    <xf numFmtId="38" fontId="28" fillId="0" borderId="93" xfId="2" applyFont="1" applyFill="1" applyBorder="1" applyProtection="1">
      <protection locked="0"/>
    </xf>
    <xf numFmtId="0" fontId="54" fillId="0" borderId="80" xfId="1" applyFont="1" applyFill="1" applyBorder="1" applyAlignment="1" applyProtection="1">
      <alignment horizontal="right" shrinkToFit="1"/>
      <protection locked="0" hidden="1"/>
    </xf>
    <xf numFmtId="38" fontId="28" fillId="0" borderId="88" xfId="2" applyFont="1" applyFill="1" applyBorder="1" applyProtection="1">
      <protection locked="0"/>
    </xf>
    <xf numFmtId="0" fontId="4" fillId="3" borderId="0" xfId="0" applyFont="1" applyFill="1" applyBorder="1" applyAlignment="1" applyProtection="1">
      <alignment vertical="top" wrapText="1" shrinkToFit="1"/>
      <protection locked="0"/>
    </xf>
    <xf numFmtId="0" fontId="4" fillId="0" borderId="0" xfId="0" applyFont="1" applyFill="1" applyAlignment="1" applyProtection="1">
      <alignment horizontal="center"/>
      <protection locked="0"/>
    </xf>
    <xf numFmtId="38" fontId="5" fillId="0" borderId="0" xfId="2" applyFont="1" applyFill="1" applyProtection="1">
      <protection locked="0"/>
    </xf>
    <xf numFmtId="38" fontId="7" fillId="0" borderId="0" xfId="2" applyFont="1" applyFill="1" applyProtection="1">
      <protection locked="0"/>
    </xf>
    <xf numFmtId="0" fontId="49" fillId="0" borderId="6"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61" fillId="3" borderId="0" xfId="0" applyNumberFormat="1" applyFont="1" applyFill="1" applyBorder="1" applyAlignment="1" applyProtection="1">
      <alignment horizontal="right"/>
    </xf>
    <xf numFmtId="0" fontId="11" fillId="3" borderId="0" xfId="0" applyFont="1" applyFill="1" applyBorder="1" applyAlignment="1" applyProtection="1">
      <alignment horizontal="right"/>
    </xf>
    <xf numFmtId="0" fontId="0" fillId="3" borderId="0" xfId="0" applyFont="1" applyFill="1" applyBorder="1" applyAlignment="1" applyProtection="1">
      <alignment horizontal="left" vertical="center"/>
    </xf>
    <xf numFmtId="0" fontId="10" fillId="3" borderId="0" xfId="0" applyFont="1" applyFill="1" applyAlignment="1" applyProtection="1">
      <alignment vertical="center"/>
    </xf>
    <xf numFmtId="0" fontId="10" fillId="3" borderId="0" xfId="0" applyFont="1" applyFill="1" applyBorder="1" applyAlignment="1" applyProtection="1">
      <alignment horizontal="center" vertical="center"/>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77" fillId="3" borderId="98" xfId="5" applyFont="1" applyFill="1" applyBorder="1" applyAlignment="1">
      <alignment horizontal="justify" vertical="top" wrapText="1"/>
    </xf>
    <xf numFmtId="0" fontId="77" fillId="3" borderId="98" xfId="5" applyFont="1" applyFill="1" applyBorder="1" applyAlignment="1">
      <alignment horizontal="justify" vertical="top"/>
    </xf>
    <xf numFmtId="0" fontId="77" fillId="3" borderId="99" xfId="5" applyFont="1" applyFill="1" applyBorder="1" applyAlignment="1">
      <alignment horizontal="justify" vertical="top"/>
    </xf>
    <xf numFmtId="0" fontId="13" fillId="3" borderId="0" xfId="0" applyFont="1" applyFill="1" applyBorder="1" applyAlignment="1">
      <alignment horizontal="justify" vertical="top" wrapText="1"/>
    </xf>
    <xf numFmtId="0" fontId="13" fillId="3" borderId="0" xfId="5" applyFont="1" applyFill="1" applyAlignment="1">
      <alignment horizontal="justify" vertical="top"/>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13" fillId="0" borderId="45"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53" xfId="0" applyFont="1" applyBorder="1" applyAlignment="1" applyProtection="1">
      <alignment horizontal="center" vertical="center"/>
    </xf>
    <xf numFmtId="176" fontId="17" fillId="0" borderId="43" xfId="2" applyNumberFormat="1" applyFont="1" applyBorder="1" applyAlignment="1" applyProtection="1">
      <alignment vertical="center"/>
    </xf>
    <xf numFmtId="176" fontId="17" fillId="0" borderId="6" xfId="2" applyNumberFormat="1" applyFont="1" applyBorder="1" applyAlignment="1" applyProtection="1">
      <alignment vertical="center"/>
    </xf>
    <xf numFmtId="0" fontId="13" fillId="0" borderId="49" xfId="0" applyFont="1" applyBorder="1" applyAlignment="1" applyProtection="1">
      <alignment horizontal="left" vertical="center"/>
    </xf>
    <xf numFmtId="0" fontId="13" fillId="0" borderId="6" xfId="0" applyFont="1" applyBorder="1" applyAlignment="1" applyProtection="1">
      <alignment horizontal="left" vertical="center"/>
    </xf>
    <xf numFmtId="0" fontId="21" fillId="0" borderId="6"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0" fontId="15" fillId="0" borderId="59" xfId="0" applyFont="1" applyBorder="1" applyAlignment="1" applyProtection="1">
      <alignment horizontal="center" vertical="center"/>
    </xf>
    <xf numFmtId="0" fontId="15" fillId="0" borderId="10"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57" xfId="0" applyFont="1" applyBorder="1" applyAlignment="1" applyProtection="1">
      <alignment horizontal="center" vertical="center"/>
    </xf>
    <xf numFmtId="0" fontId="19" fillId="4" borderId="59" xfId="0" applyFont="1" applyFill="1" applyBorder="1" applyAlignment="1" applyProtection="1">
      <alignment horizontal="left" indent="1" shrinkToFit="1"/>
      <protection locked="0" hidden="1"/>
    </xf>
    <xf numFmtId="0" fontId="19" fillId="4" borderId="9" xfId="0" applyFont="1" applyFill="1" applyBorder="1" applyAlignment="1" applyProtection="1">
      <alignment horizontal="left" indent="1" shrinkToFit="1"/>
      <protection locked="0" hidden="1"/>
    </xf>
    <xf numFmtId="0" fontId="19" fillId="4" borderId="10" xfId="0" applyFont="1" applyFill="1" applyBorder="1" applyAlignment="1" applyProtection="1">
      <alignment horizontal="left" indent="1" shrinkToFit="1"/>
      <protection locked="0" hidden="1"/>
    </xf>
    <xf numFmtId="176" fontId="17" fillId="0" borderId="45" xfId="2" quotePrefix="1" applyNumberFormat="1" applyFont="1" applyFill="1" applyBorder="1" applyAlignment="1" applyProtection="1">
      <alignment vertical="center"/>
    </xf>
    <xf numFmtId="176" fontId="17" fillId="0" borderId="57" xfId="2" applyNumberFormat="1" applyFont="1" applyFill="1" applyBorder="1" applyAlignment="1" applyProtection="1">
      <alignment vertical="center"/>
    </xf>
    <xf numFmtId="49" fontId="17" fillId="4" borderId="20" xfId="0" applyNumberFormat="1" applyFont="1" applyFill="1" applyBorder="1" applyAlignment="1" applyProtection="1">
      <alignment horizontal="center" vertical="center"/>
      <protection locked="0"/>
    </xf>
    <xf numFmtId="49" fontId="17" fillId="4" borderId="22" xfId="0" applyNumberFormat="1" applyFont="1" applyFill="1" applyBorder="1" applyAlignment="1" applyProtection="1">
      <alignment horizontal="center" vertical="center"/>
      <protection locked="0"/>
    </xf>
    <xf numFmtId="49" fontId="17" fillId="4" borderId="21" xfId="0" applyNumberFormat="1" applyFont="1" applyFill="1" applyBorder="1" applyAlignment="1" applyProtection="1">
      <alignment horizontal="center" vertical="center"/>
      <protection locked="0"/>
    </xf>
    <xf numFmtId="0" fontId="20" fillId="4" borderId="54" xfId="0" applyFont="1" applyFill="1" applyBorder="1" applyAlignment="1" applyProtection="1">
      <alignment horizontal="left" vertical="center" indent="1" shrinkToFit="1"/>
      <protection locked="0"/>
    </xf>
    <xf numFmtId="0" fontId="20" fillId="4" borderId="29" xfId="0" applyFont="1" applyFill="1" applyBorder="1" applyAlignment="1" applyProtection="1">
      <alignment horizontal="left" vertical="center" indent="1" shrinkToFit="1"/>
      <protection locked="0"/>
    </xf>
    <xf numFmtId="0" fontId="20" fillId="4" borderId="55" xfId="0" applyFont="1" applyFill="1" applyBorder="1" applyAlignment="1" applyProtection="1">
      <alignment horizontal="left" vertical="center" indent="1" shrinkToFit="1"/>
      <protection locked="0"/>
    </xf>
    <xf numFmtId="0" fontId="13" fillId="0" borderId="36" xfId="0" applyFont="1" applyBorder="1" applyAlignment="1" applyProtection="1">
      <alignment horizontal="center" vertical="center"/>
    </xf>
    <xf numFmtId="0" fontId="13" fillId="0" borderId="24" xfId="0" applyFont="1" applyBorder="1" applyAlignment="1" applyProtection="1">
      <alignment horizontal="center" vertical="center"/>
    </xf>
    <xf numFmtId="0" fontId="41" fillId="0" borderId="0" xfId="0" applyFont="1" applyFill="1" applyBorder="1" applyAlignment="1" applyProtection="1">
      <alignment horizontal="center" vertical="center"/>
    </xf>
    <xf numFmtId="194" fontId="14" fillId="3" borderId="0" xfId="0" applyNumberFormat="1" applyFont="1" applyFill="1" applyBorder="1" applyAlignment="1" applyProtection="1">
      <alignment horizontal="left" vertical="center" shrinkToFit="1"/>
    </xf>
    <xf numFmtId="0" fontId="13" fillId="0" borderId="30" xfId="0" applyFont="1" applyBorder="1" applyAlignment="1" applyProtection="1">
      <alignment horizontal="left" vertical="center"/>
    </xf>
    <xf numFmtId="0" fontId="13" fillId="0" borderId="43" xfId="0" applyFont="1" applyBorder="1" applyAlignment="1" applyProtection="1">
      <alignment horizontal="left" vertical="center"/>
    </xf>
    <xf numFmtId="0" fontId="20" fillId="4" borderId="7" xfId="0" applyFont="1" applyFill="1" applyBorder="1" applyAlignment="1" applyProtection="1">
      <alignment horizontal="left" vertical="center" shrinkToFit="1"/>
      <protection locked="0"/>
    </xf>
    <xf numFmtId="0" fontId="21" fillId="0" borderId="43"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4" fillId="0" borderId="0" xfId="0" applyFont="1" applyAlignment="1" applyProtection="1">
      <alignment horizontal="center"/>
    </xf>
    <xf numFmtId="0" fontId="14" fillId="3" borderId="0" xfId="0" applyFont="1" applyFill="1" applyBorder="1" applyAlignment="1" applyProtection="1">
      <alignment horizontal="center" wrapText="1"/>
    </xf>
    <xf numFmtId="0" fontId="21" fillId="4" borderId="1" xfId="0" applyFont="1" applyFill="1" applyBorder="1" applyAlignment="1" applyProtection="1">
      <alignment horizontal="left" vertical="center" wrapText="1"/>
      <protection locked="0"/>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xf numFmtId="49" fontId="17" fillId="4" borderId="31"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0" fontId="13" fillId="0" borderId="54"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55"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0" xfId="0" applyFont="1" applyBorder="1" applyAlignment="1" applyProtection="1">
      <alignment horizontal="center" vertical="center" wrapText="1"/>
    </xf>
    <xf numFmtId="198" fontId="14" fillId="4" borderId="28" xfId="0" applyNumberFormat="1" applyFont="1" applyFill="1" applyBorder="1" applyAlignment="1" applyProtection="1">
      <alignment horizontal="center"/>
      <protection locked="0"/>
    </xf>
    <xf numFmtId="0" fontId="21" fillId="0" borderId="45" xfId="0" applyFont="1" applyBorder="1" applyAlignment="1" applyProtection="1">
      <alignment horizontal="left" vertical="center" wrapText="1"/>
    </xf>
    <xf numFmtId="0" fontId="21" fillId="0" borderId="52" xfId="0" applyFont="1" applyBorder="1" applyAlignment="1" applyProtection="1">
      <alignment horizontal="left" vertical="center" wrapText="1"/>
    </xf>
    <xf numFmtId="0" fontId="21" fillId="0" borderId="53" xfId="0" applyFont="1" applyBorder="1" applyAlignment="1" applyProtection="1">
      <alignment horizontal="left" vertical="center" wrapText="1"/>
    </xf>
    <xf numFmtId="0" fontId="72" fillId="0" borderId="76" xfId="0" applyFont="1" applyFill="1" applyBorder="1" applyAlignment="1" applyProtection="1">
      <alignment horizontal="left" vertical="center" wrapText="1" shrinkToFit="1"/>
    </xf>
    <xf numFmtId="0" fontId="0" fillId="0" borderId="77" xfId="0" applyFont="1" applyBorder="1" applyAlignment="1">
      <alignment horizontal="left" wrapText="1" shrinkToFit="1"/>
    </xf>
    <xf numFmtId="0" fontId="0" fillId="0" borderId="78" xfId="0" applyFont="1" applyBorder="1" applyAlignment="1">
      <alignment horizontal="left" wrapText="1" shrinkToFit="1"/>
    </xf>
    <xf numFmtId="0" fontId="55" fillId="0" borderId="0" xfId="0" applyFont="1" applyFill="1" applyBorder="1" applyAlignment="1" applyProtection="1">
      <alignment horizontal="center" vertical="center" wrapText="1"/>
    </xf>
    <xf numFmtId="0" fontId="21" fillId="4" borderId="7" xfId="0" applyFont="1" applyFill="1" applyBorder="1" applyAlignment="1" applyProtection="1">
      <alignment horizontal="left" vertical="center" wrapText="1"/>
      <protection locked="0"/>
    </xf>
    <xf numFmtId="182" fontId="22" fillId="4" borderId="28" xfId="0" applyNumberFormat="1" applyFont="1" applyFill="1" applyBorder="1" applyAlignment="1" applyProtection="1">
      <alignment horizontal="center"/>
      <protection locked="0"/>
    </xf>
    <xf numFmtId="0" fontId="31" fillId="0" borderId="28" xfId="0" applyFont="1" applyBorder="1" applyAlignment="1">
      <alignment horizontal="right" vertical="center" shrinkToFit="1"/>
    </xf>
    <xf numFmtId="0" fontId="58" fillId="0" borderId="28" xfId="0" applyFont="1" applyBorder="1" applyAlignment="1">
      <alignment horizontal="right" vertical="center" shrinkToFit="1"/>
    </xf>
    <xf numFmtId="199" fontId="9" fillId="3" borderId="15" xfId="0" applyNumberFormat="1" applyFont="1" applyFill="1" applyBorder="1" applyAlignment="1" applyProtection="1">
      <alignment horizontal="center" vertical="center"/>
      <protection locked="0"/>
    </xf>
    <xf numFmtId="199" fontId="9" fillId="3" borderId="19" xfId="0" applyNumberFormat="1" applyFont="1" applyFill="1" applyBorder="1" applyAlignment="1" applyProtection="1">
      <alignment horizontal="center" vertical="center"/>
      <protection locked="0"/>
    </xf>
    <xf numFmtId="199" fontId="9" fillId="3" borderId="25" xfId="0" applyNumberFormat="1" applyFont="1" applyFill="1" applyBorder="1" applyAlignment="1" applyProtection="1">
      <alignment horizontal="center" vertical="center"/>
      <protection locked="0"/>
    </xf>
    <xf numFmtId="176" fontId="7" fillId="3" borderId="16" xfId="2" applyNumberFormat="1" applyFont="1" applyFill="1" applyBorder="1" applyAlignment="1" applyProtection="1">
      <alignment vertical="center"/>
      <protection locked="0"/>
    </xf>
    <xf numFmtId="176" fontId="7" fillId="3" borderId="5" xfId="2" applyNumberFormat="1" applyFont="1" applyFill="1" applyBorder="1" applyAlignment="1" applyProtection="1">
      <alignment vertical="center"/>
      <protection locked="0"/>
    </xf>
    <xf numFmtId="176" fontId="7" fillId="3" borderId="20" xfId="2" quotePrefix="1" applyNumberFormat="1" applyFont="1" applyFill="1" applyBorder="1" applyAlignment="1" applyProtection="1">
      <alignment vertical="center"/>
      <protection locked="0"/>
    </xf>
    <xf numFmtId="176" fontId="7" fillId="3" borderId="21" xfId="2" quotePrefix="1" applyNumberFormat="1" applyFont="1" applyFill="1" applyBorder="1" applyAlignment="1" applyProtection="1">
      <alignment vertical="center"/>
      <protection locked="0"/>
    </xf>
    <xf numFmtId="0" fontId="4" fillId="3" borderId="12" xfId="0" applyFont="1" applyFill="1" applyBorder="1" applyAlignment="1" applyProtection="1">
      <alignment horizontal="center"/>
      <protection locked="0"/>
    </xf>
    <xf numFmtId="0" fontId="4" fillId="3" borderId="60" xfId="0" applyFont="1" applyFill="1" applyBorder="1" applyAlignment="1" applyProtection="1">
      <alignment horizontal="center"/>
      <protection locked="0"/>
    </xf>
    <xf numFmtId="176" fontId="9" fillId="3" borderId="12" xfId="2" quotePrefix="1" applyNumberFormat="1" applyFont="1" applyFill="1" applyBorder="1" applyAlignment="1" applyProtection="1">
      <alignment vertical="center"/>
      <protection locked="0"/>
    </xf>
    <xf numFmtId="176" fontId="9" fillId="3" borderId="60" xfId="2" applyNumberFormat="1" applyFont="1" applyFill="1" applyBorder="1" applyAlignment="1" applyProtection="1">
      <alignment vertical="center"/>
      <protection locked="0"/>
    </xf>
    <xf numFmtId="0" fontId="64" fillId="0" borderId="12" xfId="0" applyFont="1" applyFill="1" applyBorder="1" applyAlignment="1" applyProtection="1">
      <alignment horizontal="left" shrinkToFit="1"/>
      <protection locked="0"/>
    </xf>
    <xf numFmtId="0" fontId="64" fillId="0" borderId="26" xfId="0" applyFont="1" applyFill="1" applyBorder="1" applyAlignment="1" applyProtection="1">
      <alignment horizontal="left" shrinkToFit="1"/>
      <protection locked="0"/>
    </xf>
    <xf numFmtId="0" fontId="64" fillId="0" borderId="27" xfId="0" applyFont="1" applyFill="1" applyBorder="1" applyAlignment="1" applyProtection="1">
      <alignment horizontal="left" shrinkToFit="1"/>
      <protection locked="0"/>
    </xf>
    <xf numFmtId="178" fontId="10" fillId="3" borderId="0" xfId="0" applyNumberFormat="1" applyFont="1" applyFill="1" applyAlignment="1" applyProtection="1">
      <alignment horizontal="left" indent="1"/>
      <protection locked="0"/>
    </xf>
    <xf numFmtId="178" fontId="10" fillId="3" borderId="0" xfId="0" applyNumberFormat="1" applyFont="1" applyFill="1" applyAlignment="1" applyProtection="1">
      <alignment horizontal="center"/>
      <protection locked="0"/>
    </xf>
    <xf numFmtId="0" fontId="4" fillId="3" borderId="61" xfId="0" applyFont="1" applyFill="1" applyBorder="1" applyAlignment="1" applyProtection="1">
      <alignment horizontal="center" vertical="center"/>
      <protection locked="0"/>
    </xf>
    <xf numFmtId="0" fontId="4" fillId="3" borderId="63"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4" fillId="3" borderId="62"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shrinkToFit="1"/>
      <protection locked="0"/>
    </xf>
    <xf numFmtId="0" fontId="10" fillId="3" borderId="22" xfId="0" applyFont="1" applyFill="1" applyBorder="1" applyAlignment="1" applyProtection="1">
      <alignment horizontal="center" shrinkToFit="1"/>
      <protection locked="0"/>
    </xf>
    <xf numFmtId="38" fontId="3" fillId="3" borderId="61" xfId="2" applyFont="1" applyFill="1" applyBorder="1" applyAlignment="1" applyProtection="1">
      <alignment horizontal="center" vertical="center"/>
      <protection locked="0"/>
    </xf>
    <xf numFmtId="38" fontId="3" fillId="3" borderId="63" xfId="2" applyFont="1" applyFill="1" applyBorder="1" applyAlignment="1" applyProtection="1">
      <alignment horizontal="center" vertical="center"/>
      <protection locked="0"/>
    </xf>
    <xf numFmtId="0" fontId="0" fillId="0" borderId="69"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187" fontId="70" fillId="0" borderId="34" xfId="0" applyNumberFormat="1" applyFont="1" applyFill="1" applyBorder="1" applyAlignment="1" applyProtection="1">
      <alignment horizontal="left" vertical="top" wrapText="1"/>
    </xf>
    <xf numFmtId="190" fontId="70" fillId="3" borderId="34" xfId="0" applyNumberFormat="1" applyFont="1" applyFill="1" applyBorder="1" applyAlignment="1" applyProtection="1">
      <alignment horizontal="right" vertical="top" wrapText="1" readingOrder="1"/>
    </xf>
    <xf numFmtId="0" fontId="42" fillId="3" borderId="0" xfId="0" applyFont="1" applyFill="1" applyBorder="1" applyAlignment="1" applyProtection="1">
      <alignment horizontal="left"/>
    </xf>
    <xf numFmtId="0" fontId="0" fillId="3" borderId="66"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68" xfId="0" applyFill="1" applyBorder="1" applyAlignment="1" applyProtection="1">
      <alignment horizontal="center" vertical="center"/>
    </xf>
    <xf numFmtId="0" fontId="0" fillId="3" borderId="72" xfId="0" applyFill="1" applyBorder="1" applyAlignment="1" applyProtection="1">
      <alignment horizontal="center" vertical="center"/>
    </xf>
    <xf numFmtId="0" fontId="0" fillId="3" borderId="73" xfId="0" applyFill="1" applyBorder="1" applyAlignment="1" applyProtection="1">
      <alignment horizontal="center" vertical="center"/>
    </xf>
    <xf numFmtId="0" fontId="0" fillId="3" borderId="74" xfId="0" applyFill="1" applyBorder="1" applyAlignment="1" applyProtection="1">
      <alignment horizontal="center" vertical="center"/>
    </xf>
    <xf numFmtId="179" fontId="8" fillId="3" borderId="73" xfId="0" applyNumberFormat="1" applyFont="1" applyFill="1" applyBorder="1" applyAlignment="1" applyProtection="1">
      <alignment horizontal="right" vertical="center"/>
    </xf>
    <xf numFmtId="179" fontId="8" fillId="3" borderId="74" xfId="0" applyNumberFormat="1" applyFont="1" applyFill="1" applyBorder="1" applyAlignment="1" applyProtection="1">
      <alignment horizontal="right" vertical="center"/>
    </xf>
    <xf numFmtId="179" fontId="8" fillId="3" borderId="67" xfId="0" applyNumberFormat="1" applyFont="1" applyFill="1" applyBorder="1" applyAlignment="1" applyProtection="1">
      <alignment horizontal="right" vertical="center"/>
    </xf>
    <xf numFmtId="179" fontId="8" fillId="3" borderId="68" xfId="0" applyNumberFormat="1" applyFont="1" applyFill="1" applyBorder="1" applyAlignment="1" applyProtection="1">
      <alignment horizontal="right" vertical="center"/>
    </xf>
    <xf numFmtId="0" fontId="0" fillId="3" borderId="59"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64"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65" xfId="0" applyFill="1" applyBorder="1" applyAlignment="1" applyProtection="1">
      <alignment horizontal="center" vertical="center"/>
    </xf>
    <xf numFmtId="0" fontId="0" fillId="3" borderId="32"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28"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34" xfId="0" applyFill="1" applyBorder="1" applyAlignment="1" applyProtection="1">
      <alignment horizontal="center" vertical="center" wrapText="1"/>
    </xf>
    <xf numFmtId="0" fontId="0" fillId="3" borderId="33"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179" fontId="8" fillId="3" borderId="1" xfId="0" applyNumberFormat="1" applyFont="1" applyFill="1" applyBorder="1" applyAlignment="1" applyProtection="1">
      <alignment horizontal="right" vertical="center"/>
    </xf>
    <xf numFmtId="179" fontId="8" fillId="3" borderId="65" xfId="0" applyNumberFormat="1" applyFont="1" applyFill="1" applyBorder="1" applyAlignment="1" applyProtection="1">
      <alignment horizontal="right" vertical="center"/>
    </xf>
    <xf numFmtId="179" fontId="8" fillId="3" borderId="9" xfId="0" applyNumberFormat="1" applyFont="1" applyFill="1" applyBorder="1" applyAlignment="1" applyProtection="1">
      <alignment horizontal="right" vertical="center"/>
    </xf>
    <xf numFmtId="179" fontId="8" fillId="3" borderId="10" xfId="0" applyNumberFormat="1" applyFont="1" applyFill="1" applyBorder="1" applyAlignment="1" applyProtection="1">
      <alignment horizontal="right" vertical="center"/>
    </xf>
    <xf numFmtId="0" fontId="0" fillId="3" borderId="82" xfId="0" applyFill="1" applyBorder="1" applyAlignment="1" applyProtection="1">
      <alignment horizontal="center" vertical="center"/>
    </xf>
    <xf numFmtId="0" fontId="0" fillId="3" borderId="83" xfId="0" applyFill="1" applyBorder="1" applyAlignment="1" applyProtection="1">
      <alignment horizontal="center" vertical="center"/>
    </xf>
    <xf numFmtId="0" fontId="0" fillId="3" borderId="84" xfId="0" applyFill="1" applyBorder="1" applyAlignment="1" applyProtection="1">
      <alignment horizontal="center" vertical="center"/>
    </xf>
    <xf numFmtId="0" fontId="37" fillId="3" borderId="66" xfId="0" applyFont="1" applyFill="1" applyBorder="1" applyAlignment="1" applyProtection="1">
      <alignment horizontal="center" vertical="center" wrapText="1"/>
    </xf>
    <xf numFmtId="0" fontId="37" fillId="3" borderId="67" xfId="0" applyFont="1" applyFill="1" applyBorder="1" applyAlignment="1" applyProtection="1">
      <alignment horizontal="center" vertical="center" wrapText="1"/>
    </xf>
    <xf numFmtId="0" fontId="37" fillId="3" borderId="68" xfId="0" applyFont="1" applyFill="1" applyBorder="1" applyAlignment="1" applyProtection="1">
      <alignment horizontal="center" vertical="center" wrapText="1"/>
    </xf>
    <xf numFmtId="0" fontId="37" fillId="3" borderId="64" xfId="0"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60" fillId="3" borderId="59" xfId="0" applyFont="1" applyFill="1" applyBorder="1" applyAlignment="1" applyProtection="1">
      <alignment horizontal="center" vertical="center" wrapText="1"/>
    </xf>
    <xf numFmtId="0" fontId="60" fillId="3" borderId="9" xfId="0" applyFont="1" applyFill="1" applyBorder="1" applyAlignment="1" applyProtection="1">
      <alignment horizontal="center" vertical="center" wrapText="1"/>
    </xf>
    <xf numFmtId="0" fontId="60" fillId="3" borderId="10" xfId="0" applyFont="1" applyFill="1" applyBorder="1" applyAlignment="1" applyProtection="1">
      <alignment horizontal="center" vertical="center" wrapText="1"/>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190" fontId="0" fillId="4" borderId="32" xfId="0" applyNumberFormat="1" applyFont="1" applyFill="1" applyBorder="1" applyAlignment="1" applyProtection="1">
      <alignment horizontal="center" vertical="center" wrapText="1" readingOrder="1"/>
      <protection locked="0"/>
    </xf>
    <xf numFmtId="190" fontId="0" fillId="4" borderId="34" xfId="0" applyNumberFormat="1" applyFont="1" applyFill="1" applyBorder="1" applyAlignment="1" applyProtection="1">
      <alignment horizontal="center" vertical="center" wrapText="1" readingOrder="1"/>
      <protection locked="0"/>
    </xf>
    <xf numFmtId="190" fontId="0" fillId="4" borderId="31" xfId="0" applyNumberFormat="1" applyFont="1" applyFill="1" applyBorder="1" applyAlignment="1" applyProtection="1">
      <alignment horizontal="center" vertical="center" wrapText="1" readingOrder="1"/>
      <protection locked="0"/>
    </xf>
    <xf numFmtId="190" fontId="0" fillId="4" borderId="0" xfId="0" applyNumberFormat="1" applyFont="1" applyFill="1" applyBorder="1" applyAlignment="1" applyProtection="1">
      <alignment horizontal="center" vertical="center" wrapText="1" readingOrder="1"/>
      <protection locked="0"/>
    </xf>
    <xf numFmtId="190" fontId="0" fillId="4" borderId="36" xfId="0" applyNumberFormat="1" applyFont="1" applyFill="1" applyBorder="1" applyAlignment="1" applyProtection="1">
      <alignment horizontal="center" vertical="center" wrapText="1" readingOrder="1"/>
      <protection locked="0"/>
    </xf>
    <xf numFmtId="190" fontId="0" fillId="4" borderId="28" xfId="0" applyNumberFormat="1" applyFont="1" applyFill="1" applyBorder="1" applyAlignment="1" applyProtection="1">
      <alignment horizontal="center" vertical="center" wrapText="1" readingOrder="1"/>
      <protection locked="0"/>
    </xf>
    <xf numFmtId="0" fontId="0" fillId="0" borderId="0" xfId="0" applyAlignment="1" applyProtection="1">
      <alignment horizontal="center" vertical="center"/>
    </xf>
    <xf numFmtId="0" fontId="0" fillId="3" borderId="0" xfId="0" applyFill="1" applyBorder="1" applyAlignment="1" applyProtection="1">
      <alignment horizontal="left" vertical="center"/>
    </xf>
    <xf numFmtId="0" fontId="59" fillId="3" borderId="20" xfId="0" applyFont="1" applyFill="1" applyBorder="1" applyAlignment="1" applyProtection="1">
      <alignment horizontal="center" vertical="center" wrapText="1"/>
    </xf>
    <xf numFmtId="0" fontId="59" fillId="3" borderId="22" xfId="0" applyFont="1" applyFill="1" applyBorder="1" applyAlignment="1" applyProtection="1">
      <alignment horizontal="center" vertical="center" wrapText="1"/>
    </xf>
    <xf numFmtId="0" fontId="59" fillId="3" borderId="21" xfId="0" applyFont="1" applyFill="1" applyBorder="1" applyAlignment="1" applyProtection="1">
      <alignment horizontal="center" vertical="center" wrapText="1"/>
    </xf>
    <xf numFmtId="179" fontId="46" fillId="3" borderId="20" xfId="0" quotePrefix="1" applyNumberFormat="1" applyFont="1" applyFill="1" applyBorder="1" applyAlignment="1" applyProtection="1">
      <alignment horizontal="right" vertical="center"/>
    </xf>
    <xf numFmtId="179" fontId="46" fillId="3" borderId="22" xfId="0" quotePrefix="1" applyNumberFormat="1" applyFont="1" applyFill="1" applyBorder="1" applyAlignment="1" applyProtection="1">
      <alignment horizontal="right" vertical="center"/>
    </xf>
    <xf numFmtId="179" fontId="46" fillId="3" borderId="21" xfId="0" quotePrefix="1" applyNumberFormat="1" applyFont="1" applyFill="1" applyBorder="1" applyAlignment="1" applyProtection="1">
      <alignment horizontal="right" vertical="center"/>
    </xf>
    <xf numFmtId="0" fontId="6" fillId="4" borderId="64"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65" xfId="0" applyFont="1" applyFill="1" applyBorder="1" applyAlignment="1" applyProtection="1">
      <alignment horizontal="left" vertical="center"/>
      <protection locked="0"/>
    </xf>
    <xf numFmtId="0" fontId="4" fillId="4" borderId="6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65" xfId="0" applyFont="1" applyFill="1" applyBorder="1" applyAlignment="1" applyProtection="1">
      <alignment horizontal="center" vertical="center" wrapText="1"/>
      <protection locked="0"/>
    </xf>
    <xf numFmtId="179" fontId="8" fillId="4" borderId="64" xfId="0" applyNumberFormat="1" applyFont="1" applyFill="1" applyBorder="1" applyAlignment="1" applyProtection="1">
      <alignment horizontal="right"/>
      <protection locked="0"/>
    </xf>
    <xf numFmtId="179" fontId="8" fillId="4" borderId="1" xfId="0" applyNumberFormat="1" applyFont="1" applyFill="1" applyBorder="1" applyAlignment="1" applyProtection="1">
      <alignment horizontal="right"/>
      <protection locked="0"/>
    </xf>
    <xf numFmtId="179" fontId="8" fillId="4" borderId="65" xfId="0" applyNumberFormat="1" applyFont="1" applyFill="1" applyBorder="1" applyAlignment="1" applyProtection="1">
      <alignment horizontal="right"/>
      <protection locked="0"/>
    </xf>
    <xf numFmtId="0" fontId="6" fillId="4" borderId="54" xfId="0" applyFont="1" applyFill="1" applyBorder="1" applyAlignment="1" applyProtection="1">
      <alignment horizontal="right" vertical="center"/>
      <protection locked="0"/>
    </xf>
    <xf numFmtId="0" fontId="6" fillId="4" borderId="29" xfId="0" applyFont="1" applyFill="1" applyBorder="1" applyAlignment="1" applyProtection="1">
      <alignment horizontal="right" vertical="center"/>
      <protection locked="0"/>
    </xf>
    <xf numFmtId="0" fontId="4" fillId="4" borderId="29" xfId="0" applyFont="1" applyFill="1" applyBorder="1" applyAlignment="1" applyProtection="1">
      <alignment horizontal="left" vertical="center"/>
      <protection locked="0"/>
    </xf>
    <xf numFmtId="0" fontId="4" fillId="4" borderId="55" xfId="0" applyFont="1" applyFill="1" applyBorder="1" applyAlignment="1" applyProtection="1">
      <alignment horizontal="left" vertical="center"/>
      <protection locked="0"/>
    </xf>
    <xf numFmtId="0" fontId="4" fillId="4" borderId="54"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179" fontId="8" fillId="4" borderId="54" xfId="0" applyNumberFormat="1" applyFont="1" applyFill="1" applyBorder="1" applyAlignment="1" applyProtection="1">
      <alignment horizontal="right"/>
      <protection locked="0"/>
    </xf>
    <xf numFmtId="179" fontId="8" fillId="4" borderId="29" xfId="0" applyNumberFormat="1" applyFont="1" applyFill="1" applyBorder="1" applyAlignment="1" applyProtection="1">
      <alignment horizontal="right"/>
      <protection locked="0"/>
    </xf>
    <xf numFmtId="179" fontId="8" fillId="4" borderId="55" xfId="0" applyNumberFormat="1" applyFont="1" applyFill="1" applyBorder="1" applyAlignment="1" applyProtection="1">
      <alignment horizontal="right"/>
      <protection locked="0"/>
    </xf>
    <xf numFmtId="0" fontId="81" fillId="4" borderId="20" xfId="0" applyFont="1" applyFill="1" applyBorder="1" applyAlignment="1" applyProtection="1">
      <alignment horizontal="center" vertical="center"/>
      <protection locked="0"/>
    </xf>
    <xf numFmtId="0" fontId="81" fillId="4" borderId="22" xfId="0" applyFont="1" applyFill="1" applyBorder="1" applyAlignment="1" applyProtection="1">
      <alignment horizontal="center" vertical="center"/>
      <protection locked="0"/>
    </xf>
    <xf numFmtId="0" fontId="81" fillId="4" borderId="21" xfId="0" applyFont="1" applyFill="1" applyBorder="1" applyAlignment="1" applyProtection="1">
      <alignment horizontal="center" vertical="center"/>
      <protection locked="0"/>
    </xf>
    <xf numFmtId="0" fontId="6" fillId="4" borderId="59" xfId="0" applyFont="1" applyFill="1" applyBorder="1" applyAlignment="1" applyProtection="1">
      <alignment horizontal="right" vertical="center"/>
      <protection locked="0"/>
    </xf>
    <xf numFmtId="0" fontId="6" fillId="4" borderId="9" xfId="0" applyFont="1" applyFill="1" applyBorder="1" applyAlignment="1" applyProtection="1">
      <alignment horizontal="righ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5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179" fontId="8" fillId="4" borderId="59" xfId="0" applyNumberFormat="1" applyFont="1" applyFill="1" applyBorder="1" applyAlignment="1" applyProtection="1">
      <alignment horizontal="right"/>
      <protection locked="0"/>
    </xf>
    <xf numFmtId="179" fontId="8" fillId="4" borderId="9" xfId="0" applyNumberFormat="1" applyFont="1" applyFill="1" applyBorder="1" applyAlignment="1" applyProtection="1">
      <alignment horizontal="right"/>
      <protection locked="0"/>
    </xf>
    <xf numFmtId="179" fontId="8" fillId="4" borderId="10" xfId="0" applyNumberFormat="1" applyFont="1" applyFill="1" applyBorder="1" applyAlignment="1" applyProtection="1">
      <alignment horizontal="right"/>
      <protection locked="0"/>
    </xf>
    <xf numFmtId="0" fontId="0" fillId="3" borderId="32"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197" fontId="8" fillId="3" borderId="72" xfId="0" applyNumberFormat="1" applyFont="1" applyFill="1" applyBorder="1" applyAlignment="1" applyProtection="1">
      <alignment horizontal="right" vertical="center" indent="1" shrinkToFit="1"/>
    </xf>
    <xf numFmtId="197" fontId="8" fillId="3" borderId="73" xfId="0" applyNumberFormat="1" applyFont="1" applyFill="1" applyBorder="1" applyAlignment="1" applyProtection="1">
      <alignment horizontal="right" vertical="center" indent="1" shrinkToFit="1"/>
    </xf>
    <xf numFmtId="197" fontId="8" fillId="3" borderId="74" xfId="0" applyNumberFormat="1" applyFont="1" applyFill="1" applyBorder="1" applyAlignment="1" applyProtection="1">
      <alignment horizontal="right" vertical="center" indent="1" shrinkToFit="1"/>
    </xf>
    <xf numFmtId="195" fontId="8" fillId="3" borderId="66" xfId="0" applyNumberFormat="1" applyFont="1" applyFill="1" applyBorder="1" applyAlignment="1" applyProtection="1">
      <alignment horizontal="right" vertical="center" indent="1" shrinkToFit="1"/>
    </xf>
    <xf numFmtId="195" fontId="8" fillId="3" borderId="67" xfId="0" applyNumberFormat="1" applyFont="1" applyFill="1" applyBorder="1" applyAlignment="1" applyProtection="1">
      <alignment horizontal="right" vertical="center" indent="1" shrinkToFit="1"/>
    </xf>
    <xf numFmtId="195" fontId="8" fillId="3" borderId="68" xfId="0" applyNumberFormat="1" applyFont="1" applyFill="1" applyBorder="1" applyAlignment="1" applyProtection="1">
      <alignment horizontal="right" vertical="center" indent="1" shrinkToFit="1"/>
    </xf>
    <xf numFmtId="196" fontId="8" fillId="3" borderId="64" xfId="0" applyNumberFormat="1" applyFont="1" applyFill="1" applyBorder="1" applyAlignment="1" applyProtection="1">
      <alignment horizontal="right" vertical="center" indent="1" shrinkToFit="1"/>
    </xf>
    <xf numFmtId="196" fontId="8" fillId="3" borderId="1" xfId="0" applyNumberFormat="1" applyFont="1" applyFill="1" applyBorder="1" applyAlignment="1" applyProtection="1">
      <alignment horizontal="right" vertical="center" indent="1" shrinkToFit="1"/>
    </xf>
    <xf numFmtId="196" fontId="8" fillId="3" borderId="65" xfId="0" applyNumberFormat="1" applyFont="1" applyFill="1" applyBorder="1" applyAlignment="1" applyProtection="1">
      <alignment horizontal="right" vertical="center" indent="1" shrinkToFit="1"/>
    </xf>
    <xf numFmtId="195" fontId="8" fillId="3" borderId="59" xfId="0" applyNumberFormat="1" applyFont="1" applyFill="1" applyBorder="1" applyAlignment="1" applyProtection="1">
      <alignment horizontal="right" vertical="center" indent="1" shrinkToFit="1"/>
    </xf>
    <xf numFmtId="195" fontId="8" fillId="3" borderId="9" xfId="0" applyNumberFormat="1" applyFont="1" applyFill="1" applyBorder="1" applyAlignment="1" applyProtection="1">
      <alignment horizontal="right" vertical="center" indent="1" shrinkToFit="1"/>
    </xf>
    <xf numFmtId="195" fontId="8" fillId="3" borderId="10" xfId="0" applyNumberFormat="1" applyFont="1" applyFill="1" applyBorder="1" applyAlignment="1" applyProtection="1">
      <alignment horizontal="right" vertical="center" indent="1" shrinkToFit="1"/>
    </xf>
    <xf numFmtId="193" fontId="61" fillId="3" borderId="0" xfId="0" applyNumberFormat="1" applyFont="1" applyFill="1" applyBorder="1" applyAlignment="1" applyProtection="1">
      <alignment horizontal="left" shrinkToFit="1"/>
    </xf>
    <xf numFmtId="0" fontId="61" fillId="3" borderId="0" xfId="0" applyNumberFormat="1" applyFont="1" applyFill="1" applyBorder="1" applyAlignment="1" applyProtection="1">
      <alignment horizontal="right"/>
    </xf>
    <xf numFmtId="0" fontId="4" fillId="3" borderId="28" xfId="0" applyFont="1" applyFill="1" applyBorder="1" applyAlignment="1" applyProtection="1">
      <alignment horizontal="center" vertical="center" shrinkToFit="1"/>
    </xf>
    <xf numFmtId="0" fontId="42" fillId="3" borderId="28" xfId="0" applyFont="1" applyFill="1" applyBorder="1" applyAlignment="1" applyProtection="1">
      <alignment horizontal="center" vertical="center" shrinkToFit="1"/>
    </xf>
    <xf numFmtId="193" fontId="3" fillId="0" borderId="0" xfId="0" applyNumberFormat="1" applyFont="1" applyBorder="1" applyAlignment="1" applyProtection="1">
      <alignment horizontal="center"/>
    </xf>
    <xf numFmtId="0" fontId="7" fillId="0" borderId="7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11" fillId="3" borderId="28" xfId="0" applyFont="1" applyFill="1" applyBorder="1" applyAlignment="1" applyProtection="1">
      <alignment horizontal="center" shrinkToFit="1"/>
    </xf>
    <xf numFmtId="0" fontId="4" fillId="4" borderId="20" xfId="0" applyNumberFormat="1" applyFont="1" applyFill="1" applyBorder="1" applyAlignment="1" applyProtection="1">
      <alignment horizontal="center" vertical="center" wrapText="1"/>
      <protection locked="0"/>
    </xf>
    <xf numFmtId="0" fontId="4" fillId="4" borderId="21" xfId="0" applyNumberFormat="1" applyFont="1" applyFill="1" applyBorder="1" applyAlignment="1" applyProtection="1">
      <alignment horizontal="center" vertical="center" wrapText="1"/>
      <protection locked="0"/>
    </xf>
    <xf numFmtId="0" fontId="4" fillId="4" borderId="20" xfId="0" applyNumberFormat="1" applyFont="1" applyFill="1" applyBorder="1" applyAlignment="1" applyProtection="1">
      <alignment horizontal="left" vertical="center"/>
      <protection locked="0"/>
    </xf>
    <xf numFmtId="0" fontId="4" fillId="4" borderId="22" xfId="0" applyNumberFormat="1" applyFont="1" applyFill="1" applyBorder="1" applyAlignment="1" applyProtection="1">
      <alignment horizontal="left" vertical="center"/>
      <protection locked="0"/>
    </xf>
    <xf numFmtId="0" fontId="4" fillId="4" borderId="21" xfId="0" applyNumberFormat="1" applyFont="1" applyFill="1" applyBorder="1" applyAlignment="1" applyProtection="1">
      <alignment horizontal="left" vertical="center"/>
      <protection locked="0"/>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11" fillId="3" borderId="0" xfId="0" applyFont="1" applyFill="1" applyBorder="1" applyAlignment="1" applyProtection="1">
      <alignment horizontal="right"/>
    </xf>
    <xf numFmtId="0" fontId="11" fillId="3" borderId="22" xfId="0" applyFont="1" applyFill="1" applyBorder="1" applyAlignment="1" applyProtection="1">
      <alignment horizontal="center"/>
    </xf>
    <xf numFmtId="0" fontId="4" fillId="4" borderId="20" xfId="0" applyNumberFormat="1" applyFont="1" applyFill="1" applyBorder="1" applyAlignment="1" applyProtection="1">
      <alignment horizontal="left" vertical="center" wrapText="1"/>
      <protection locked="0"/>
    </xf>
    <xf numFmtId="0" fontId="4" fillId="4" borderId="22" xfId="0" applyNumberFormat="1" applyFont="1" applyFill="1" applyBorder="1" applyAlignment="1" applyProtection="1">
      <alignment horizontal="left" vertical="center" wrapText="1"/>
      <protection locked="0"/>
    </xf>
    <xf numFmtId="0" fontId="4" fillId="4" borderId="21" xfId="0" applyNumberFormat="1" applyFont="1" applyFill="1" applyBorder="1" applyAlignment="1" applyProtection="1">
      <alignment horizontal="left" vertical="center" wrapText="1"/>
      <protection locked="0"/>
    </xf>
    <xf numFmtId="0" fontId="38" fillId="0" borderId="0" xfId="1" applyFill="1" applyAlignment="1" applyProtection="1">
      <alignment horizontal="left"/>
      <protection hidden="1"/>
    </xf>
    <xf numFmtId="0" fontId="38" fillId="0" borderId="0" xfId="1" applyFont="1" applyFill="1" applyAlignment="1" applyProtection="1">
      <alignment vertical="center"/>
      <protection hidden="1"/>
    </xf>
    <xf numFmtId="178" fontId="11" fillId="0" borderId="0" xfId="0" applyNumberFormat="1" applyFont="1" applyAlignment="1" applyProtection="1">
      <alignment shrinkToFit="1"/>
    </xf>
    <xf numFmtId="178" fontId="11" fillId="0" borderId="0" xfId="0" applyNumberFormat="1" applyFont="1" applyAlignment="1" applyProtection="1">
      <alignment horizontal="right" shrinkToFit="1"/>
    </xf>
    <xf numFmtId="0" fontId="4" fillId="3" borderId="16"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5" fillId="0" borderId="20"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4" borderId="20" xfId="0" applyNumberFormat="1" applyFont="1" applyFill="1" applyBorder="1" applyAlignment="1" applyProtection="1">
      <alignment horizontal="left" vertical="center" wrapText="1"/>
      <protection locked="0"/>
    </xf>
    <xf numFmtId="0" fontId="5" fillId="4" borderId="22" xfId="0" applyNumberFormat="1" applyFont="1" applyFill="1" applyBorder="1" applyAlignment="1" applyProtection="1">
      <alignment horizontal="left" vertical="center" wrapText="1"/>
      <protection locked="0"/>
    </xf>
    <xf numFmtId="0" fontId="5" fillId="4" borderId="21" xfId="0" applyNumberFormat="1" applyFont="1" applyFill="1" applyBorder="1" applyAlignment="1" applyProtection="1">
      <alignment horizontal="left" vertical="center" wrapText="1"/>
      <protection locked="0"/>
    </xf>
    <xf numFmtId="0" fontId="77" fillId="3" borderId="0" xfId="5" applyFont="1" applyFill="1" applyAlignment="1">
      <alignment horizontal="justify" vertical="top" wrapText="1"/>
    </xf>
    <xf numFmtId="0" fontId="77" fillId="3" borderId="0" xfId="5" applyFont="1" applyFill="1" applyAlignment="1">
      <alignment horizontal="justify" vertical="top"/>
    </xf>
    <xf numFmtId="0" fontId="34" fillId="0" borderId="0" xfId="0" applyFont="1" applyFill="1" applyAlignment="1">
      <alignment horizontal="center" vertical="top" wrapText="1"/>
    </xf>
    <xf numFmtId="0" fontId="34" fillId="0" borderId="0" xfId="0" applyFont="1" applyFill="1" applyAlignment="1">
      <alignment horizontal="center" vertical="top"/>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
    <dxf>
      <fill>
        <patternFill>
          <bgColor theme="0" tint="-0.34998626667073579"/>
        </patternFill>
      </fill>
    </dxf>
  </dxfs>
  <tableStyles count="0" defaultTableStyle="TableStyleMedium9" defaultPivotStyle="PivotStyleLight16"/>
  <colors>
    <mruColors>
      <color rgb="FFFFFFCC"/>
      <color rgb="FFFFE1E1"/>
      <color rgb="FFD9F1FF"/>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112031</xdr:colOff>
      <xdr:row>2</xdr:row>
      <xdr:rowOff>102952</xdr:rowOff>
    </xdr:from>
    <xdr:to>
      <xdr:col>22</xdr:col>
      <xdr:colOff>653143</xdr:colOff>
      <xdr:row>3</xdr:row>
      <xdr:rowOff>173488</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262710" y="769702"/>
          <a:ext cx="5262791" cy="465143"/>
        </a:xfrm>
        <a:prstGeom prst="borderCallout2">
          <a:avLst>
            <a:gd name="adj1" fmla="val 70964"/>
            <a:gd name="adj2" fmla="val -222"/>
            <a:gd name="adj3" fmla="val 120444"/>
            <a:gd name="adj4" fmla="val -8904"/>
            <a:gd name="adj5" fmla="val 156497"/>
            <a:gd name="adj6" fmla="val -372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editAs="oneCell">
    <xdr:from>
      <xdr:col>19</xdr:col>
      <xdr:colOff>506867</xdr:colOff>
      <xdr:row>18</xdr:row>
      <xdr:rowOff>31727</xdr:rowOff>
    </xdr:from>
    <xdr:to>
      <xdr:col>22</xdr:col>
      <xdr:colOff>598475</xdr:colOff>
      <xdr:row>20</xdr:row>
      <xdr:rowOff>95774</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10412867" y="5828370"/>
          <a:ext cx="3057965" cy="730797"/>
        </a:xfrm>
        <a:prstGeom prst="borderCallout2">
          <a:avLst>
            <a:gd name="adj1" fmla="val 41547"/>
            <a:gd name="adj2" fmla="val -224"/>
            <a:gd name="adj3" fmla="val 28022"/>
            <a:gd name="adj4" fmla="val -72458"/>
            <a:gd name="adj5" fmla="val -214331"/>
            <a:gd name="adj6" fmla="val -8408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押印必須</a:t>
          </a:r>
          <a:endParaRPr kumimoji="1" lang="en-US" altLang="ja-JP" sz="1400" b="1">
            <a:solidFill>
              <a:srgbClr val="FF0000"/>
            </a:solidFill>
          </a:endParaRPr>
        </a:p>
        <a:p>
          <a:pPr algn="l"/>
          <a:r>
            <a:rPr kumimoji="1" lang="ja-JP" altLang="en-US" sz="1100" b="0">
              <a:solidFill>
                <a:sysClr val="windowText" lastClr="000000"/>
              </a:solidFill>
            </a:rPr>
            <a:t>印刷後、押印してください。</a:t>
          </a:r>
          <a:endParaRPr kumimoji="1" lang="en-US" altLang="ja-JP" sz="1100" b="0">
            <a:solidFill>
              <a:sysClr val="windowText" lastClr="000000"/>
            </a:solidFill>
          </a:endParaRPr>
        </a:p>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代表者印または個人印。</a:t>
          </a:r>
          <a:endParaRPr lang="ja-JP" altLang="ja-JP" sz="1600">
            <a:solidFill>
              <a:schemeClr val="tx1"/>
            </a:solidFill>
          </a:endParaRPr>
        </a:p>
        <a:p>
          <a:pPr algn="l"/>
          <a:endParaRPr kumimoji="1" lang="en-US" altLang="ja-JP" sz="1600" b="1">
            <a:solidFill>
              <a:srgbClr val="FF0000"/>
            </a:solidFill>
          </a:endParaRPr>
        </a:p>
      </xdr:txBody>
    </xdr:sp>
    <xdr:clientData fPrintsWithSheet="0"/>
  </xdr:twoCellAnchor>
  <xdr:twoCellAnchor>
    <xdr:from>
      <xdr:col>14</xdr:col>
      <xdr:colOff>81641</xdr:colOff>
      <xdr:row>28</xdr:row>
      <xdr:rowOff>58208</xdr:rowOff>
    </xdr:from>
    <xdr:to>
      <xdr:col>14</xdr:col>
      <xdr:colOff>173867</xdr:colOff>
      <xdr:row>39</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49</xdr:row>
      <xdr:rowOff>149677</xdr:rowOff>
    </xdr:from>
    <xdr:to>
      <xdr:col>22</xdr:col>
      <xdr:colOff>216857</xdr:colOff>
      <xdr:row>52</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68035</xdr:colOff>
      <xdr:row>40</xdr:row>
      <xdr:rowOff>7019</xdr:rowOff>
    </xdr:from>
    <xdr:to>
      <xdr:col>22</xdr:col>
      <xdr:colOff>26356</xdr:colOff>
      <xdr:row>43</xdr:row>
      <xdr:rowOff>58385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218714" y="12239840"/>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4</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28</xdr:col>
      <xdr:colOff>693964</xdr:colOff>
      <xdr:row>29</xdr:row>
      <xdr:rowOff>27215</xdr:rowOff>
    </xdr:from>
    <xdr:to>
      <xdr:col>38</xdr:col>
      <xdr:colOff>610716</xdr:colOff>
      <xdr:row>40</xdr:row>
      <xdr:rowOff>3400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233571" y="9552215"/>
          <a:ext cx="8298752"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7</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68036</xdr:colOff>
      <xdr:row>34</xdr:row>
      <xdr:rowOff>217713</xdr:rowOff>
    </xdr:from>
    <xdr:to>
      <xdr:col>28</xdr:col>
      <xdr:colOff>0</xdr:colOff>
      <xdr:row>39</xdr:row>
      <xdr:rowOff>208285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8218715" y="10940142"/>
          <a:ext cx="8059608" cy="1188000"/>
        </a:xfrm>
        <a:prstGeom prst="borderCallout2">
          <a:avLst>
            <a:gd name="adj1" fmla="val 20133"/>
            <a:gd name="adj2" fmla="val -52"/>
            <a:gd name="adj3" fmla="val 9884"/>
            <a:gd name="adj4" fmla="val -5476"/>
            <a:gd name="adj5" fmla="val -23645"/>
            <a:gd name="adj6" fmla="val -8288"/>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13</xdr:col>
      <xdr:colOff>969310</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240948" y="1456640"/>
          <a:ext cx="4867957" cy="1247367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90751" y="149678"/>
          <a:ext cx="6871606" cy="12110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119063</xdr:colOff>
      <xdr:row>169</xdr:row>
      <xdr:rowOff>666750</xdr:rowOff>
    </xdr:from>
    <xdr:to>
      <xdr:col>25</xdr:col>
      <xdr:colOff>2952751</xdr:colOff>
      <xdr:row>172</xdr:row>
      <xdr:rowOff>78241</xdr:rowOff>
    </xdr:to>
    <xdr:sp macro="" textlink="">
      <xdr:nvSpPr>
        <xdr:cNvPr id="6" name="正方形/長方形 5">
          <a:extLst>
            <a:ext uri="{FF2B5EF4-FFF2-40B4-BE49-F238E27FC236}">
              <a16:creationId xmlns:a16="http://schemas.microsoft.com/office/drawing/2014/main" id="{D628454F-41FA-4BAE-B39C-552A7CFE25AC}"/>
            </a:ext>
          </a:extLst>
        </xdr:cNvPr>
        <xdr:cNvSpPr/>
      </xdr:nvSpPr>
      <xdr:spPr>
        <a:xfrm>
          <a:off x="9251157" y="52387500"/>
          <a:ext cx="2833688" cy="12212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071C536-1D2D-404D-AEB7-560FEE145A57}"/>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8BA01286-6CC3-4951-9C88-3C87D030CCCF}"/>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42720415-9785-45E2-A2A6-FF992ACB743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9381B86-E35E-4EDE-9FCF-C20A941B6AAD}"/>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8F0ABBAE-4518-4660-A680-0698AAC402B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5496B101-EDA9-4617-8254-138E67E7F3B4}"/>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C8382BB9-FA58-4108-A93E-9A1BEF731FA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8D20701-7649-47DA-B960-A27B07257BA8}"/>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119063</xdr:colOff>
      <xdr:row>169</xdr:row>
      <xdr:rowOff>654843</xdr:rowOff>
    </xdr:from>
    <xdr:to>
      <xdr:col>25</xdr:col>
      <xdr:colOff>2952751</xdr:colOff>
      <xdr:row>172</xdr:row>
      <xdr:rowOff>66334</xdr:rowOff>
    </xdr:to>
    <xdr:sp macro="" textlink="">
      <xdr:nvSpPr>
        <xdr:cNvPr id="6" name="正方形/長方形 5">
          <a:extLst>
            <a:ext uri="{FF2B5EF4-FFF2-40B4-BE49-F238E27FC236}">
              <a16:creationId xmlns:a16="http://schemas.microsoft.com/office/drawing/2014/main" id="{6F9D58A2-F3AF-46E4-9424-CD6D6A1E18E9}"/>
            </a:ext>
          </a:extLst>
        </xdr:cNvPr>
        <xdr:cNvSpPr/>
      </xdr:nvSpPr>
      <xdr:spPr>
        <a:xfrm>
          <a:off x="9251157" y="52375593"/>
          <a:ext cx="2833688" cy="12212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2A53688-44DD-4650-8BE8-E5F0B8F2D37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A0C64CEF-0333-4CB4-AFC6-9DDD1D69AC8B}"/>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81DE8F73-0E63-4840-96F6-773216D3B14C}"/>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1DC6B797-5D18-487A-AD2A-0A7CF1627EE4}"/>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119062</xdr:colOff>
      <xdr:row>169</xdr:row>
      <xdr:rowOff>619125</xdr:rowOff>
    </xdr:from>
    <xdr:to>
      <xdr:col>25</xdr:col>
      <xdr:colOff>2952750</xdr:colOff>
      <xdr:row>172</xdr:row>
      <xdr:rowOff>30616</xdr:rowOff>
    </xdr:to>
    <xdr:sp macro="" textlink="">
      <xdr:nvSpPr>
        <xdr:cNvPr id="6" name="正方形/長方形 5">
          <a:extLst>
            <a:ext uri="{FF2B5EF4-FFF2-40B4-BE49-F238E27FC236}">
              <a16:creationId xmlns:a16="http://schemas.microsoft.com/office/drawing/2014/main" id="{60C8ED00-CAAB-4226-A123-929449BE95BF}"/>
            </a:ext>
          </a:extLst>
        </xdr:cNvPr>
        <xdr:cNvSpPr/>
      </xdr:nvSpPr>
      <xdr:spPr>
        <a:xfrm>
          <a:off x="9251156" y="52339875"/>
          <a:ext cx="2833688" cy="12212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9EB54FBB-696B-4E7F-8AAC-FE0F72A27EC8}"/>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9E8BB5D9-F8E6-43CD-98FF-7FB382F8E182}"/>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19BC1484-153D-435B-AFE1-249DFB8EF3B9}"/>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A1715985-119C-4850-98C3-EB426A6C5D9A}"/>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130969</xdr:colOff>
      <xdr:row>169</xdr:row>
      <xdr:rowOff>726281</xdr:rowOff>
    </xdr:from>
    <xdr:to>
      <xdr:col>25</xdr:col>
      <xdr:colOff>2964657</xdr:colOff>
      <xdr:row>172</xdr:row>
      <xdr:rowOff>137772</xdr:rowOff>
    </xdr:to>
    <xdr:sp macro="" textlink="">
      <xdr:nvSpPr>
        <xdr:cNvPr id="6" name="正方形/長方形 5">
          <a:extLst>
            <a:ext uri="{FF2B5EF4-FFF2-40B4-BE49-F238E27FC236}">
              <a16:creationId xmlns:a16="http://schemas.microsoft.com/office/drawing/2014/main" id="{D7DD9BC0-43D0-4A32-BFE7-FF547D90FAFD}"/>
            </a:ext>
          </a:extLst>
        </xdr:cNvPr>
        <xdr:cNvSpPr/>
      </xdr:nvSpPr>
      <xdr:spPr>
        <a:xfrm>
          <a:off x="9263063" y="52447031"/>
          <a:ext cx="2833688" cy="12212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502053</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8F855990-EE56-4C1A-A1E6-AB414B2E6BF5}"/>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10</xdr:col>
      <xdr:colOff>665339</xdr:colOff>
      <xdr:row>0</xdr:row>
      <xdr:rowOff>857247</xdr:rowOff>
    </xdr:to>
    <xdr:sp macro="" textlink="">
      <xdr:nvSpPr>
        <xdr:cNvPr id="3" name="正方形/長方形 2">
          <a:extLst>
            <a:ext uri="{FF2B5EF4-FFF2-40B4-BE49-F238E27FC236}">
              <a16:creationId xmlns:a16="http://schemas.microsoft.com/office/drawing/2014/main" id="{7F06D139-9EDC-42BF-A38B-95C84F86F656}"/>
            </a:ext>
          </a:extLst>
        </xdr:cNvPr>
        <xdr:cNvSpPr/>
      </xdr:nvSpPr>
      <xdr:spPr>
        <a:xfrm>
          <a:off x="2957512" y="62351"/>
          <a:ext cx="6459941"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550072</xdr:colOff>
      <xdr:row>6</xdr:row>
      <xdr:rowOff>616181</xdr:rowOff>
    </xdr:to>
    <xdr:sp macro="" textlink="">
      <xdr:nvSpPr>
        <xdr:cNvPr id="4" name="正方形/長方形 3">
          <a:extLst>
            <a:ext uri="{FF2B5EF4-FFF2-40B4-BE49-F238E27FC236}">
              <a16:creationId xmlns:a16="http://schemas.microsoft.com/office/drawing/2014/main" id="{36CEDAA1-EB77-4F97-A2CF-53BDEE281B2F}"/>
            </a:ext>
          </a:extLst>
        </xdr:cNvPr>
        <xdr:cNvSpPr/>
      </xdr:nvSpPr>
      <xdr:spPr>
        <a:xfrm>
          <a:off x="7643132" y="1226006"/>
          <a:ext cx="2689114"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70AFD7EE-9DF3-429E-89A4-022D0534F58E}"/>
            </a:ext>
          </a:extLst>
        </xdr:cNvPr>
        <xdr:cNvSpPr/>
      </xdr:nvSpPr>
      <xdr:spPr>
        <a:xfrm>
          <a:off x="59531" y="47641"/>
          <a:ext cx="2831987"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377597</xdr:colOff>
      <xdr:row>0</xdr:row>
      <xdr:rowOff>35137</xdr:rowOff>
    </xdr:from>
    <xdr:to>
      <xdr:col>11</xdr:col>
      <xdr:colOff>25803</xdr:colOff>
      <xdr:row>0</xdr:row>
      <xdr:rowOff>830033</xdr:rowOff>
    </xdr:to>
    <xdr:sp macro="" textlink="">
      <xdr:nvSpPr>
        <xdr:cNvPr id="3" name="正方形/長方形 2">
          <a:extLst>
            <a:ext uri="{FF2B5EF4-FFF2-40B4-BE49-F238E27FC236}">
              <a16:creationId xmlns:a16="http://schemas.microsoft.com/office/drawing/2014/main" id="{3AEE8F6B-ADBA-4677-8225-6576203DC5C1}"/>
            </a:ext>
          </a:extLst>
        </xdr:cNvPr>
        <xdr:cNvSpPr/>
      </xdr:nvSpPr>
      <xdr:spPr>
        <a:xfrm>
          <a:off x="2935740" y="35137"/>
          <a:ext cx="6465384"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4" name="正方形/長方形 3">
          <a:extLst>
            <a:ext uri="{FF2B5EF4-FFF2-40B4-BE49-F238E27FC236}">
              <a16:creationId xmlns:a16="http://schemas.microsoft.com/office/drawing/2014/main" id="{F42F7DFF-5010-4D05-92C6-547117B5135D}"/>
            </a:ext>
          </a:extLst>
        </xdr:cNvPr>
        <xdr:cNvSpPr/>
      </xdr:nvSpPr>
      <xdr:spPr>
        <a:xfrm>
          <a:off x="8062232" y="1226006"/>
          <a:ext cx="2689115"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twoCellAnchor editAs="oneCell">
    <xdr:from>
      <xdr:col>8</xdr:col>
      <xdr:colOff>272143</xdr:colOff>
      <xdr:row>6</xdr:row>
      <xdr:rowOff>639536</xdr:rowOff>
    </xdr:from>
    <xdr:to>
      <xdr:col>11</xdr:col>
      <xdr:colOff>204108</xdr:colOff>
      <xdr:row>17</xdr:row>
      <xdr:rowOff>108857</xdr:rowOff>
    </xdr:to>
    <xdr:sp macro="" textlink="">
      <xdr:nvSpPr>
        <xdr:cNvPr id="5" name="正方形/長方形 4">
          <a:extLst>
            <a:ext uri="{FF2B5EF4-FFF2-40B4-BE49-F238E27FC236}">
              <a16:creationId xmlns:a16="http://schemas.microsoft.com/office/drawing/2014/main" id="{28F701E1-B730-450C-84BF-13FDC618E0C6}"/>
            </a:ext>
          </a:extLst>
        </xdr:cNvPr>
        <xdr:cNvSpPr/>
      </xdr:nvSpPr>
      <xdr:spPr>
        <a:xfrm>
          <a:off x="8069036" y="3048000"/>
          <a:ext cx="1510393" cy="7062107"/>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vert="eaVert"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ja-JP" altLang="en-US" sz="2400" b="0">
              <a:solidFill>
                <a:srgbClr val="FF0000"/>
              </a:solidFill>
              <a:effectLst/>
              <a:latin typeface="+mn-ea"/>
              <a:ea typeface="+mn-ea"/>
              <a:cs typeface="+mn-cs"/>
            </a:rPr>
            <a:t>研修実施事務費の上限は年間１２万円です。</a:t>
          </a:r>
          <a:endParaRPr kumimoji="1" lang="en-US" altLang="ja-JP" sz="2400" b="0">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400" b="0">
              <a:solidFill>
                <a:srgbClr val="FF0000"/>
              </a:solidFill>
              <a:effectLst/>
            </a:rPr>
            <a:t>年間１２万円を超えないように申請をしてください。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152400</xdr:colOff>
      <xdr:row>4</xdr:row>
      <xdr:rowOff>76199</xdr:rowOff>
    </xdr:from>
    <xdr:to>
      <xdr:col>4</xdr:col>
      <xdr:colOff>7051587</xdr:colOff>
      <xdr:row>14</xdr:row>
      <xdr:rowOff>104774</xdr:rowOff>
    </xdr:to>
    <xdr:pic>
      <xdr:nvPicPr>
        <xdr:cNvPr id="2" name="図 1">
          <a:extLst>
            <a:ext uri="{FF2B5EF4-FFF2-40B4-BE49-F238E27FC236}">
              <a16:creationId xmlns:a16="http://schemas.microsoft.com/office/drawing/2014/main" id="{5EF175D2-E6A3-484A-AE59-9132B59067DA}"/>
            </a:ext>
          </a:extLst>
        </xdr:cNvPr>
        <xdr:cNvPicPr>
          <a:picLocks noChangeAspect="1"/>
        </xdr:cNvPicPr>
      </xdr:nvPicPr>
      <xdr:blipFill>
        <a:blip xmlns:r="http://schemas.openxmlformats.org/officeDocument/2006/relationships" r:embed="rId1"/>
        <a:stretch>
          <a:fillRect/>
        </a:stretch>
      </xdr:blipFill>
      <xdr:spPr>
        <a:xfrm>
          <a:off x="638175" y="1666874"/>
          <a:ext cx="7061112" cy="4276725"/>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B1:H32"/>
  <sheetViews>
    <sheetView showGridLines="0" tabSelected="1" view="pageBreakPreview" zoomScaleNormal="100" zoomScaleSheetLayoutView="100" workbookViewId="0">
      <selection activeCell="C28" sqref="C28:F28"/>
    </sheetView>
  </sheetViews>
  <sheetFormatPr defaultRowHeight="13.5" x14ac:dyDescent="0.15"/>
  <cols>
    <col min="1" max="1" width="0.75" style="103" customWidth="1"/>
    <col min="2" max="5" width="2.125" style="103" customWidth="1"/>
    <col min="6" max="6" width="100.625" style="103" customWidth="1"/>
    <col min="7" max="7" width="0.875" style="103" customWidth="1"/>
    <col min="8" max="8" width="9" style="103" customWidth="1"/>
    <col min="9" max="16384" width="9" style="103"/>
  </cols>
  <sheetData>
    <row r="1" spans="2:8" s="95" customFormat="1" ht="16.5" customHeight="1" x14ac:dyDescent="0.15">
      <c r="B1" s="93"/>
      <c r="C1" s="93"/>
      <c r="D1" s="93"/>
      <c r="E1" s="93"/>
      <c r="F1" s="94"/>
    </row>
    <row r="2" spans="2:8" s="95" customFormat="1" ht="13.5" customHeight="1" x14ac:dyDescent="0.15">
      <c r="B2" s="182"/>
      <c r="C2" s="93"/>
      <c r="D2" s="93"/>
      <c r="E2" s="93"/>
      <c r="F2" s="93"/>
    </row>
    <row r="3" spans="2:8" s="95" customFormat="1" ht="37.5" customHeight="1" x14ac:dyDescent="0.15">
      <c r="B3" s="242" t="s">
        <v>163</v>
      </c>
      <c r="C3" s="96"/>
      <c r="D3" s="96"/>
      <c r="E3" s="96"/>
      <c r="F3" s="96"/>
    </row>
    <row r="4" spans="2:8" ht="14.25" x14ac:dyDescent="0.15">
      <c r="B4" s="102"/>
    </row>
    <row r="5" spans="2:8" s="99" customFormat="1" ht="18" customHeight="1" x14ac:dyDescent="0.15">
      <c r="B5" s="97" t="s">
        <v>167</v>
      </c>
      <c r="C5" s="98"/>
      <c r="D5" s="98"/>
      <c r="E5" s="98"/>
      <c r="F5" s="98"/>
    </row>
    <row r="6" spans="2:8" s="100" customFormat="1" ht="286.5" customHeight="1" x14ac:dyDescent="0.15">
      <c r="B6" s="326" t="s">
        <v>168</v>
      </c>
      <c r="C6" s="326"/>
      <c r="D6" s="326"/>
      <c r="E6" s="326"/>
      <c r="F6" s="326"/>
    </row>
    <row r="7" spans="2:8" s="99" customFormat="1" ht="18" customHeight="1" x14ac:dyDescent="0.15">
      <c r="B7" s="97" t="s">
        <v>162</v>
      </c>
      <c r="C7" s="98"/>
      <c r="D7" s="98"/>
      <c r="E7" s="98"/>
      <c r="F7" s="98"/>
    </row>
    <row r="8" spans="2:8" s="100" customFormat="1" ht="45" customHeight="1" x14ac:dyDescent="0.15">
      <c r="B8" s="326" t="s">
        <v>164</v>
      </c>
      <c r="C8" s="326"/>
      <c r="D8" s="326"/>
      <c r="E8" s="326"/>
      <c r="F8" s="326"/>
    </row>
    <row r="9" spans="2:8" s="100" customFormat="1" ht="9" customHeight="1" x14ac:dyDescent="0.15">
      <c r="B9" s="326"/>
      <c r="C9" s="326"/>
      <c r="D9" s="326"/>
      <c r="E9" s="326"/>
      <c r="F9" s="326"/>
    </row>
    <row r="10" spans="2:8" s="100" customFormat="1" ht="9" customHeight="1" x14ac:dyDescent="0.15">
      <c r="B10" s="326"/>
      <c r="C10" s="326"/>
      <c r="D10" s="326"/>
      <c r="E10" s="326"/>
      <c r="F10" s="326"/>
    </row>
    <row r="11" spans="2:8" s="99" customFormat="1" ht="16.5" customHeight="1" x14ac:dyDescent="0.15">
      <c r="B11" s="97" t="s">
        <v>53</v>
      </c>
      <c r="C11" s="98"/>
      <c r="D11" s="98"/>
      <c r="E11" s="98"/>
      <c r="F11" s="98"/>
    </row>
    <row r="12" spans="2:8" s="95" customFormat="1" ht="33.75" customHeight="1" x14ac:dyDescent="0.15">
      <c r="B12" s="93"/>
      <c r="C12" s="327" t="s">
        <v>159</v>
      </c>
      <c r="D12" s="327"/>
      <c r="E12" s="327"/>
      <c r="F12" s="327"/>
      <c r="H12" s="163"/>
    </row>
    <row r="13" spans="2:8" s="99" customFormat="1" ht="16.5" customHeight="1" x14ac:dyDescent="0.15">
      <c r="B13" s="101"/>
      <c r="C13" s="97" t="s">
        <v>54</v>
      </c>
      <c r="D13" s="98"/>
      <c r="E13" s="98"/>
      <c r="F13" s="98"/>
    </row>
    <row r="14" spans="2:8" s="95" customFormat="1" ht="117.75" customHeight="1" x14ac:dyDescent="0.15">
      <c r="B14" s="93"/>
      <c r="C14" s="93"/>
      <c r="D14" s="322" t="s">
        <v>156</v>
      </c>
      <c r="E14" s="321"/>
      <c r="F14" s="321"/>
    </row>
    <row r="15" spans="2:8" s="99" customFormat="1" ht="16.5" customHeight="1" x14ac:dyDescent="0.15">
      <c r="B15" s="101"/>
      <c r="C15" s="97" t="s">
        <v>55</v>
      </c>
      <c r="D15" s="98"/>
      <c r="E15" s="98"/>
      <c r="F15" s="98"/>
    </row>
    <row r="16" spans="2:8" s="95" customFormat="1" ht="45" customHeight="1" x14ac:dyDescent="0.15">
      <c r="B16" s="93"/>
      <c r="C16" s="93"/>
      <c r="D16" s="322" t="s">
        <v>157</v>
      </c>
      <c r="E16" s="321"/>
      <c r="F16" s="321"/>
    </row>
    <row r="17" spans="2:6" s="99" customFormat="1" ht="16.5" customHeight="1" x14ac:dyDescent="0.15">
      <c r="B17" s="101"/>
      <c r="C17" s="97" t="s">
        <v>105</v>
      </c>
      <c r="D17" s="98"/>
      <c r="E17" s="98"/>
      <c r="F17" s="98"/>
    </row>
    <row r="18" spans="2:6" s="95" customFormat="1" ht="18" customHeight="1" x14ac:dyDescent="0.15">
      <c r="B18" s="93"/>
      <c r="C18" s="93"/>
      <c r="D18" s="321" t="s">
        <v>158</v>
      </c>
      <c r="E18" s="321"/>
      <c r="F18" s="321"/>
    </row>
    <row r="19" spans="2:6" s="95" customFormat="1" ht="16.5" customHeight="1" x14ac:dyDescent="0.15">
      <c r="B19" s="93"/>
      <c r="C19" s="93"/>
      <c r="D19" s="93"/>
      <c r="E19" s="321" t="s">
        <v>56</v>
      </c>
      <c r="F19" s="321"/>
    </row>
    <row r="20" spans="2:6" s="95" customFormat="1" ht="16.5" customHeight="1" x14ac:dyDescent="0.15">
      <c r="B20" s="93"/>
      <c r="C20" s="93"/>
      <c r="D20" s="93"/>
      <c r="E20" s="93"/>
      <c r="F20" s="182" t="s">
        <v>57</v>
      </c>
    </row>
    <row r="21" spans="2:6" s="95" customFormat="1" ht="16.5" customHeight="1" x14ac:dyDescent="0.15">
      <c r="B21" s="93"/>
      <c r="C21" s="93"/>
      <c r="D21" s="93"/>
      <c r="E21" s="93"/>
      <c r="F21" s="182" t="s">
        <v>58</v>
      </c>
    </row>
    <row r="22" spans="2:6" s="95" customFormat="1" ht="16.5" customHeight="1" x14ac:dyDescent="0.15">
      <c r="B22" s="93"/>
      <c r="C22" s="93"/>
      <c r="D22" s="93"/>
      <c r="E22" s="321" t="s">
        <v>106</v>
      </c>
      <c r="F22" s="321"/>
    </row>
    <row r="23" spans="2:6" s="95" customFormat="1" ht="16.5" customHeight="1" x14ac:dyDescent="0.15">
      <c r="B23" s="93"/>
      <c r="C23" s="93"/>
      <c r="D23" s="93"/>
      <c r="E23" s="93"/>
      <c r="F23" s="182" t="s">
        <v>59</v>
      </c>
    </row>
    <row r="24" spans="2:6" s="95" customFormat="1" ht="24.75" customHeight="1" x14ac:dyDescent="0.15">
      <c r="B24" s="93"/>
      <c r="C24" s="93"/>
      <c r="D24" s="93"/>
      <c r="E24" s="93"/>
      <c r="F24" s="182" t="s">
        <v>60</v>
      </c>
    </row>
    <row r="25" spans="2:6" s="99" customFormat="1" ht="16.5" customHeight="1" x14ac:dyDescent="0.15">
      <c r="B25" s="97" t="s">
        <v>161</v>
      </c>
      <c r="C25" s="98"/>
      <c r="D25" s="98"/>
      <c r="E25" s="98"/>
      <c r="F25" s="98"/>
    </row>
    <row r="26" spans="2:6" s="95" customFormat="1" ht="52.5" customHeight="1" thickBot="1" x14ac:dyDescent="0.2">
      <c r="B26" s="93"/>
      <c r="C26" s="93"/>
      <c r="D26" s="322" t="s">
        <v>160</v>
      </c>
      <c r="E26" s="321"/>
      <c r="F26" s="321"/>
    </row>
    <row r="27" spans="2:6" s="99" customFormat="1" ht="16.5" customHeight="1" thickTop="1" x14ac:dyDescent="0.15">
      <c r="B27" s="243" t="s">
        <v>173</v>
      </c>
      <c r="C27" s="244"/>
      <c r="D27" s="244"/>
      <c r="E27" s="244"/>
      <c r="F27" s="245"/>
    </row>
    <row r="28" spans="2:6" s="95" customFormat="1" ht="95.25" customHeight="1" thickBot="1" x14ac:dyDescent="0.2">
      <c r="B28" s="246"/>
      <c r="C28" s="323" t="s">
        <v>172</v>
      </c>
      <c r="D28" s="324"/>
      <c r="E28" s="324"/>
      <c r="F28" s="325"/>
    </row>
    <row r="29" spans="2:6" ht="15" thickTop="1" x14ac:dyDescent="0.15">
      <c r="B29" s="102"/>
    </row>
    <row r="30" spans="2:6" ht="14.25" x14ac:dyDescent="0.15">
      <c r="B30" s="102"/>
    </row>
    <row r="31" spans="2:6" ht="14.25" x14ac:dyDescent="0.15">
      <c r="B31" s="102"/>
    </row>
    <row r="32" spans="2:6" x14ac:dyDescent="0.15">
      <c r="B32" s="103" t="s">
        <v>61</v>
      </c>
    </row>
  </sheetData>
  <sheetProtection sheet="1" selectLockedCells="1" selectUnlockedCells="1"/>
  <mergeCells count="12">
    <mergeCell ref="E19:F19"/>
    <mergeCell ref="E22:F22"/>
    <mergeCell ref="D26:F26"/>
    <mergeCell ref="C28:F28"/>
    <mergeCell ref="B6:F6"/>
    <mergeCell ref="B10:F10"/>
    <mergeCell ref="D18:F18"/>
    <mergeCell ref="B8:F8"/>
    <mergeCell ref="B9:F9"/>
    <mergeCell ref="C12:F12"/>
    <mergeCell ref="D14:F14"/>
    <mergeCell ref="D16:F16"/>
  </mergeCells>
  <phoneticPr fontId="2"/>
  <printOptions horizontalCentered="1"/>
  <pageMargins left="0.55118110236220474" right="0.35433070866141736" top="0.51181102362204722" bottom="0.59055118110236227" header="0.15748031496062992" footer="0.15748031496062992"/>
  <pageSetup paperSize="9" scale="80" orientation="portrait" blackAndWhite="1"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U45"/>
  <sheetViews>
    <sheetView showGridLines="0" view="pageBreakPreview" zoomScale="80" zoomScaleNormal="70" zoomScaleSheetLayoutView="80" workbookViewId="0">
      <selection activeCell="I5" sqref="I5:J5"/>
    </sheetView>
  </sheetViews>
  <sheetFormatPr defaultRowHeight="13.5" x14ac:dyDescent="0.15"/>
  <cols>
    <col min="1" max="1" width="3.75" style="3" customWidth="1"/>
    <col min="2" max="2" width="6.625" style="8" customWidth="1"/>
    <col min="3" max="3" width="10.5" style="3" customWidth="1"/>
    <col min="4" max="4" width="6" style="3" customWidth="1"/>
    <col min="5" max="5" width="20.75" style="3" customWidth="1"/>
    <col min="6" max="6" width="4.25" style="3" customWidth="1"/>
    <col min="7" max="7" width="2.625" style="3" customWidth="1"/>
    <col min="8" max="8" width="10.625" style="3" customWidth="1"/>
    <col min="9" max="9" width="9.375" style="3" customWidth="1"/>
    <col min="10" max="10" width="7.875" style="3" customWidth="1"/>
    <col min="11" max="13" width="3.75" style="3" customWidth="1"/>
    <col min="14" max="16" width="3.625" style="3" customWidth="1"/>
    <col min="17" max="18" width="3.25" style="18" customWidth="1"/>
    <col min="19" max="19" width="19.75" style="18" customWidth="1"/>
    <col min="20" max="20" width="7.5" style="18" customWidth="1"/>
    <col min="21" max="22" width="15.625" style="18" customWidth="1"/>
    <col min="23" max="23" width="10" style="18" bestFit="1" customWidth="1"/>
    <col min="24" max="24" width="3.375" style="71" customWidth="1"/>
    <col min="25" max="26" width="4.625" style="18" customWidth="1"/>
    <col min="27" max="27" width="10.875" style="18" customWidth="1"/>
    <col min="28" max="28" width="7" style="18" customWidth="1"/>
    <col min="29" max="29" width="20.625" style="18" customWidth="1"/>
    <col min="30" max="30" width="17.875" style="18" customWidth="1"/>
    <col min="31" max="46" width="9" style="18" customWidth="1"/>
    <col min="47" max="47" width="9" style="18"/>
    <col min="48" max="16384" width="9" style="3"/>
  </cols>
  <sheetData>
    <row r="1" spans="1:38" ht="14.25" customHeight="1" thickBot="1" x14ac:dyDescent="0.5">
      <c r="B1" s="356"/>
      <c r="C1" s="356"/>
      <c r="D1" s="356"/>
      <c r="E1" s="4"/>
      <c r="S1" s="69"/>
      <c r="Y1" s="202"/>
      <c r="Z1" s="71"/>
      <c r="AA1" s="195"/>
      <c r="AB1" s="195"/>
      <c r="AL1" s="69"/>
    </row>
    <row r="2" spans="1:38" ht="39" customHeight="1" thickTop="1" thickBot="1" x14ac:dyDescent="0.2">
      <c r="B2" s="23"/>
      <c r="C2" s="23"/>
      <c r="D2" s="23"/>
      <c r="E2" s="5"/>
      <c r="S2" s="69"/>
      <c r="Y2" s="385" t="s">
        <v>125</v>
      </c>
      <c r="Z2" s="386"/>
      <c r="AA2" s="387"/>
      <c r="AB2" s="185"/>
      <c r="AL2" s="69"/>
    </row>
    <row r="3" spans="1:38" ht="31.5" customHeight="1" thickTop="1" x14ac:dyDescent="0.45">
      <c r="A3" s="62" t="s">
        <v>123</v>
      </c>
      <c r="B3" s="10"/>
      <c r="C3" s="62"/>
      <c r="D3" s="10"/>
      <c r="E3" s="10"/>
      <c r="F3" s="10"/>
      <c r="G3" s="10"/>
      <c r="I3" s="254"/>
      <c r="J3" s="253" t="s">
        <v>124</v>
      </c>
      <c r="K3" s="254" t="str">
        <f>$Y$2</f>
        <v>令和元年度補正第１回</v>
      </c>
      <c r="L3" s="254"/>
      <c r="M3" s="71"/>
      <c r="N3" s="71"/>
      <c r="O3" s="71"/>
      <c r="P3" s="71"/>
      <c r="Q3" s="183" t="b">
        <v>0</v>
      </c>
      <c r="R3" s="180"/>
      <c r="X3" s="111"/>
      <c r="Z3" s="72"/>
      <c r="AA3" s="125"/>
    </row>
    <row r="4" spans="1:38" ht="31.5" customHeight="1" x14ac:dyDescent="0.45">
      <c r="A4" s="62"/>
      <c r="B4" s="364" t="s">
        <v>107</v>
      </c>
      <c r="C4" s="364"/>
      <c r="D4" s="364"/>
      <c r="E4" s="364"/>
      <c r="F4" s="364"/>
      <c r="G4" s="364"/>
      <c r="H4" s="364"/>
      <c r="I4" s="364"/>
      <c r="J4" s="364"/>
      <c r="K4" s="364"/>
      <c r="L4" s="364"/>
      <c r="M4" s="364"/>
      <c r="N4" s="364"/>
      <c r="O4" s="364"/>
      <c r="P4" s="364"/>
      <c r="Q4" s="183"/>
      <c r="R4" s="180"/>
      <c r="X4" s="111"/>
      <c r="Y4" s="71"/>
      <c r="Z4" s="195"/>
      <c r="AA4" s="196"/>
      <c r="AB4" s="71"/>
    </row>
    <row r="5" spans="1:38" ht="22.5" customHeight="1" x14ac:dyDescent="0.3">
      <c r="A5" s="10"/>
      <c r="B5" s="54"/>
      <c r="C5" s="7"/>
      <c r="D5" s="55"/>
      <c r="E5" s="365" t="s">
        <v>108</v>
      </c>
      <c r="F5" s="365"/>
      <c r="G5" s="365"/>
      <c r="H5" s="365"/>
      <c r="I5" s="381"/>
      <c r="J5" s="381"/>
      <c r="K5" s="56" t="s">
        <v>49</v>
      </c>
      <c r="L5" s="47"/>
      <c r="M5" s="47"/>
      <c r="N5" s="47"/>
      <c r="O5" s="10"/>
      <c r="P5" s="55"/>
      <c r="S5" s="388" t="s">
        <v>51</v>
      </c>
      <c r="T5" s="388"/>
      <c r="U5" s="388"/>
      <c r="V5" s="388"/>
      <c r="W5" s="388"/>
      <c r="X5" s="111"/>
      <c r="Y5" s="197"/>
      <c r="Z5" s="198"/>
      <c r="AA5" s="199"/>
      <c r="AB5" s="71"/>
    </row>
    <row r="6" spans="1:38" ht="12" customHeight="1" x14ac:dyDescent="0.3">
      <c r="A6" s="10"/>
      <c r="B6" s="57"/>
      <c r="C6" s="58"/>
      <c r="D6" s="10"/>
      <c r="E6" s="10"/>
      <c r="F6" s="10"/>
      <c r="G6" s="10"/>
      <c r="H6" s="10"/>
      <c r="I6" s="10"/>
      <c r="J6" s="10"/>
      <c r="K6" s="10"/>
      <c r="L6" s="10"/>
      <c r="M6" s="10"/>
      <c r="N6" s="10"/>
      <c r="O6" s="10"/>
      <c r="P6" s="10"/>
      <c r="S6" s="388"/>
      <c r="T6" s="388"/>
      <c r="U6" s="388"/>
      <c r="V6" s="388"/>
      <c r="W6" s="388"/>
      <c r="X6" s="111"/>
      <c r="Y6" s="200"/>
      <c r="Z6" s="201"/>
      <c r="AA6" s="199"/>
      <c r="AB6" s="71"/>
    </row>
    <row r="7" spans="1:38" ht="24.75" customHeight="1" x14ac:dyDescent="0.25">
      <c r="A7" s="10"/>
      <c r="B7" s="10"/>
      <c r="C7" s="10"/>
      <c r="D7" s="59" t="s">
        <v>26</v>
      </c>
      <c r="E7" s="161" t="str">
        <f>IF(I5="","",INDEX($U$10:$U$23,MATCH($I$5,$T$10:$T$23,0)))</f>
        <v/>
      </c>
      <c r="F7" s="60" t="s">
        <v>12</v>
      </c>
      <c r="G7" s="357" t="str">
        <f>IF(I5="","",INDEX($V$10:$V$23,MATCH($I$5,$T$10:$T$23,0)))</f>
        <v/>
      </c>
      <c r="H7" s="357"/>
      <c r="I7" s="357"/>
      <c r="J7" s="60" t="s">
        <v>25</v>
      </c>
      <c r="K7" s="60"/>
      <c r="L7" s="60"/>
      <c r="M7" s="60"/>
      <c r="N7" s="60"/>
      <c r="O7" s="10"/>
      <c r="P7" s="10"/>
      <c r="S7" s="388"/>
      <c r="T7" s="388"/>
      <c r="U7" s="388"/>
      <c r="V7" s="388"/>
      <c r="W7" s="388"/>
      <c r="Y7" s="71"/>
      <c r="Z7" s="107"/>
      <c r="AA7" s="107"/>
      <c r="AB7" s="71"/>
      <c r="AC7" s="168"/>
    </row>
    <row r="8" spans="1:38" ht="21" customHeight="1" x14ac:dyDescent="0.25">
      <c r="A8" s="10"/>
      <c r="B8" s="54"/>
      <c r="C8" s="10"/>
      <c r="D8" s="10"/>
      <c r="E8" s="10"/>
      <c r="F8" s="10"/>
      <c r="G8" s="10"/>
      <c r="H8" s="10"/>
      <c r="I8" s="10"/>
      <c r="J8" s="390"/>
      <c r="K8" s="390"/>
      <c r="L8" s="61" t="s">
        <v>29</v>
      </c>
      <c r="M8" s="105"/>
      <c r="N8" s="61" t="s">
        <v>30</v>
      </c>
      <c r="O8" s="105"/>
      <c r="P8" s="61" t="s">
        <v>31</v>
      </c>
      <c r="S8" s="71"/>
      <c r="T8" s="71"/>
      <c r="U8" s="71"/>
      <c r="V8" s="71"/>
      <c r="W8" s="71"/>
      <c r="AC8" s="169"/>
    </row>
    <row r="9" spans="1:38" ht="17.25" thickBot="1" x14ac:dyDescent="0.3">
      <c r="A9" s="10"/>
      <c r="B9" s="62" t="s">
        <v>82</v>
      </c>
      <c r="C9" s="63"/>
      <c r="D9" s="10"/>
      <c r="E9" s="10"/>
      <c r="F9" s="10"/>
      <c r="G9" s="10"/>
      <c r="H9" s="10"/>
      <c r="I9" s="10"/>
      <c r="J9" s="10"/>
      <c r="K9" s="10"/>
      <c r="L9" s="10"/>
      <c r="M9" s="10"/>
      <c r="N9" s="10"/>
      <c r="O9" s="10"/>
      <c r="P9" s="10"/>
      <c r="AC9" s="107"/>
    </row>
    <row r="10" spans="1:38" ht="20.25" thickBot="1" x14ac:dyDescent="0.5">
      <c r="A10" s="10"/>
      <c r="B10" s="62"/>
      <c r="C10" s="63"/>
      <c r="D10" s="10"/>
      <c r="E10" s="10"/>
      <c r="F10" s="10"/>
      <c r="G10" s="10"/>
      <c r="H10" s="10"/>
      <c r="I10" s="10"/>
      <c r="J10" s="10"/>
      <c r="K10" s="10"/>
      <c r="L10" s="10"/>
      <c r="M10" s="10"/>
      <c r="N10" s="10"/>
      <c r="O10" s="10"/>
      <c r="P10" s="10"/>
      <c r="S10" s="109" t="s">
        <v>63</v>
      </c>
      <c r="T10" s="110" t="s">
        <v>64</v>
      </c>
      <c r="U10" s="110" t="s">
        <v>65</v>
      </c>
      <c r="V10" s="121" t="s">
        <v>66</v>
      </c>
      <c r="W10" s="122" t="s">
        <v>48</v>
      </c>
      <c r="X10" s="181"/>
      <c r="Y10" s="73" t="s">
        <v>52</v>
      </c>
      <c r="Z10" s="107"/>
      <c r="AA10" s="107"/>
      <c r="AB10" s="76">
        <f>MONTH(U11)</f>
        <v>4</v>
      </c>
      <c r="AC10" s="107"/>
    </row>
    <row r="11" spans="1:38" ht="29.25" customHeight="1" x14ac:dyDescent="0.25">
      <c r="A11" s="10"/>
      <c r="B11" s="54"/>
      <c r="C11" s="10"/>
      <c r="D11" s="10"/>
      <c r="E11" s="36"/>
      <c r="F11" s="64" t="s">
        <v>109</v>
      </c>
      <c r="G11" s="360"/>
      <c r="H11" s="360"/>
      <c r="I11" s="360"/>
      <c r="J11" s="360"/>
      <c r="K11" s="360"/>
      <c r="L11" s="360"/>
      <c r="M11" s="360"/>
      <c r="N11" s="360"/>
      <c r="O11" s="360"/>
      <c r="S11" s="153">
        <f t="shared" ref="S11:S12" si="0">IF(WEEKDAY(EOMONTH(V11,1),2)=7,EOMONTH(V11,1)-2,IF(WEEKDAY(EOMONTH(V11,1),2)=6,EOMONTH(V11,1)-1,EOMONTH(V11,1)))-AB11</f>
        <v>44074</v>
      </c>
      <c r="T11" s="170">
        <f>Z11</f>
        <v>1</v>
      </c>
      <c r="U11" s="154">
        <v>43922</v>
      </c>
      <c r="V11" s="155">
        <f t="shared" ref="V11:V13" si="1">EOMONTH(U11,Y11-1)</f>
        <v>44043</v>
      </c>
      <c r="W11" s="120" t="str">
        <f>VLOOKUP(Y11,$Z$11:$AA$115,2,0)</f>
        <v>①～④</v>
      </c>
      <c r="X11" s="123"/>
      <c r="Y11" s="173">
        <f>IF(MONTH(U11)=1,3,IF(MONTH(U11)=2,2,IF(MONTH(U11)=3,1,IF(MONTH(U11)=11,5,4))))</f>
        <v>4</v>
      </c>
      <c r="Z11" s="175">
        <v>1</v>
      </c>
      <c r="AA11" s="176" t="s">
        <v>83</v>
      </c>
      <c r="AB11" s="177">
        <f t="shared" ref="AB11:AB14" si="2">IF(MONTH(EOMONTH(V11,1))=12,3,0)</f>
        <v>0</v>
      </c>
      <c r="AC11" s="107"/>
    </row>
    <row r="12" spans="1:38" ht="21" customHeight="1" x14ac:dyDescent="0.25">
      <c r="A12" s="10"/>
      <c r="B12" s="54"/>
      <c r="C12" s="10"/>
      <c r="D12" s="10"/>
      <c r="E12" s="36"/>
      <c r="F12" s="64"/>
      <c r="G12" s="1" t="s">
        <v>46</v>
      </c>
      <c r="H12" s="104"/>
      <c r="I12" s="2"/>
      <c r="J12" s="2"/>
      <c r="K12" s="2"/>
      <c r="L12" s="2"/>
      <c r="M12" s="2"/>
      <c r="N12" s="2"/>
      <c r="O12" s="2"/>
      <c r="P12" s="52"/>
      <c r="S12" s="153">
        <f t="shared" si="0"/>
        <v>44193</v>
      </c>
      <c r="T12" s="171">
        <f>Z12</f>
        <v>2</v>
      </c>
      <c r="U12" s="156">
        <f>V11+1</f>
        <v>44044</v>
      </c>
      <c r="V12" s="157">
        <f t="shared" si="1"/>
        <v>44165</v>
      </c>
      <c r="W12" s="112" t="str">
        <f>VLOOKUP(Y12,$Z$11:$AA$20,2,0)</f>
        <v>①～④</v>
      </c>
      <c r="X12" s="123"/>
      <c r="Y12" s="173">
        <f>IF(MONTH(U12)=1,3,IF(MONTH(U12)=2,2,IF(MONTH(U12)=3,1,IF(MONTH(U12)=11,5,4))))</f>
        <v>4</v>
      </c>
      <c r="Z12" s="174">
        <v>2</v>
      </c>
      <c r="AA12" s="176" t="s">
        <v>84</v>
      </c>
      <c r="AB12" s="177">
        <f t="shared" si="2"/>
        <v>3</v>
      </c>
      <c r="AC12" s="107"/>
    </row>
    <row r="13" spans="1:38" ht="29.25" customHeight="1" x14ac:dyDescent="0.25">
      <c r="A13" s="10"/>
      <c r="B13" s="54"/>
      <c r="C13" s="10"/>
      <c r="D13" s="10"/>
      <c r="E13" s="10"/>
      <c r="F13" s="64" t="s">
        <v>17</v>
      </c>
      <c r="G13" s="389"/>
      <c r="H13" s="389"/>
      <c r="I13" s="389"/>
      <c r="J13" s="389"/>
      <c r="K13" s="389"/>
      <c r="L13" s="389"/>
      <c r="M13" s="389"/>
      <c r="N13" s="389"/>
      <c r="O13" s="389"/>
      <c r="S13" s="153">
        <v>44312</v>
      </c>
      <c r="T13" s="171">
        <f>Z13</f>
        <v>3</v>
      </c>
      <c r="U13" s="156">
        <f t="shared" ref="U13" si="3">V12+1</f>
        <v>44166</v>
      </c>
      <c r="V13" s="157">
        <f t="shared" si="1"/>
        <v>44286</v>
      </c>
      <c r="W13" s="112" t="str">
        <f>VLOOKUP(Y13,$Z$11:$AA$20,2,0)</f>
        <v>①～④</v>
      </c>
      <c r="X13" s="123"/>
      <c r="Y13" s="173">
        <f>IF(MONTH(U13)=1,3,IF(MONTH(U13)=2,2,IF(MONTH(U13)=3,1,IF(MONTH(U13)=11,5,4))))</f>
        <v>4</v>
      </c>
      <c r="Z13" s="174">
        <v>3</v>
      </c>
      <c r="AA13" s="176" t="s">
        <v>85</v>
      </c>
      <c r="AB13" s="177">
        <f t="shared" si="2"/>
        <v>0</v>
      </c>
      <c r="AC13" s="107"/>
    </row>
    <row r="14" spans="1:38" ht="29.25" customHeight="1" x14ac:dyDescent="0.25">
      <c r="A14" s="10"/>
      <c r="B14" s="54"/>
      <c r="C14" s="10"/>
      <c r="D14" s="10"/>
      <c r="E14" s="36"/>
      <c r="F14" s="64" t="s">
        <v>110</v>
      </c>
      <c r="G14" s="366"/>
      <c r="H14" s="366"/>
      <c r="I14" s="366"/>
      <c r="J14" s="366"/>
      <c r="K14" s="366"/>
      <c r="L14" s="366"/>
      <c r="M14" s="366"/>
      <c r="N14" s="366"/>
      <c r="O14" s="366"/>
      <c r="P14" s="22" t="s">
        <v>27</v>
      </c>
      <c r="S14" s="153"/>
      <c r="T14" s="171"/>
      <c r="U14" s="156"/>
      <c r="V14" s="157"/>
      <c r="W14" s="112"/>
      <c r="X14" s="123"/>
      <c r="Y14" s="173"/>
      <c r="Z14" s="174">
        <v>4</v>
      </c>
      <c r="AA14" s="176" t="s">
        <v>102</v>
      </c>
      <c r="AB14" s="177">
        <f t="shared" si="2"/>
        <v>0</v>
      </c>
      <c r="AC14" s="107"/>
    </row>
    <row r="15" spans="1:38" ht="29.25" customHeight="1" thickBot="1" x14ac:dyDescent="0.3">
      <c r="A15" s="10"/>
      <c r="B15" s="54"/>
      <c r="C15" s="10"/>
      <c r="D15" s="10"/>
      <c r="E15" s="36"/>
      <c r="F15" s="64" t="s">
        <v>111</v>
      </c>
      <c r="G15" s="366"/>
      <c r="H15" s="366"/>
      <c r="I15" s="366"/>
      <c r="J15" s="366"/>
      <c r="K15" s="366"/>
      <c r="L15" s="366"/>
      <c r="M15" s="366"/>
      <c r="N15" s="366"/>
      <c r="O15" s="366"/>
      <c r="P15" s="22" t="s">
        <v>27</v>
      </c>
      <c r="S15" s="162"/>
      <c r="T15" s="172"/>
      <c r="U15" s="158"/>
      <c r="V15" s="159"/>
      <c r="W15" s="124"/>
      <c r="X15" s="123"/>
      <c r="Y15" s="173"/>
      <c r="Z15" s="174">
        <v>5</v>
      </c>
      <c r="AA15" s="176" t="s">
        <v>103</v>
      </c>
      <c r="AB15" s="177">
        <f t="shared" ref="AB15" si="4">IF(MONTH(EOMONTH(V15,1))=12,3,0)</f>
        <v>0</v>
      </c>
      <c r="AC15" s="107"/>
    </row>
    <row r="16" spans="1:38" ht="29.25" customHeight="1" x14ac:dyDescent="0.25">
      <c r="A16" s="10"/>
      <c r="B16" s="54"/>
      <c r="C16" s="10"/>
      <c r="D16" s="10"/>
      <c r="E16" s="36"/>
      <c r="F16" s="64"/>
      <c r="G16" s="366"/>
      <c r="H16" s="366"/>
      <c r="I16" s="366"/>
      <c r="J16" s="366"/>
      <c r="K16" s="366"/>
      <c r="L16" s="366"/>
      <c r="M16" s="366"/>
      <c r="N16" s="366"/>
      <c r="O16" s="366"/>
      <c r="P16" s="22" t="s">
        <v>27</v>
      </c>
      <c r="S16" s="188"/>
      <c r="T16" s="189"/>
      <c r="U16" s="190"/>
      <c r="V16" s="190"/>
      <c r="W16" s="191"/>
      <c r="X16" s="108"/>
      <c r="Y16" s="192"/>
      <c r="Z16" s="193"/>
      <c r="AA16" s="194"/>
      <c r="AB16" s="177"/>
      <c r="AC16" s="107"/>
    </row>
    <row r="17" spans="1:47" ht="29.25" customHeight="1" x14ac:dyDescent="0.25">
      <c r="A17" s="10"/>
      <c r="B17" s="54"/>
      <c r="C17" s="10"/>
      <c r="D17" s="10"/>
      <c r="E17" s="36"/>
      <c r="F17" s="64"/>
      <c r="G17" s="366"/>
      <c r="H17" s="366"/>
      <c r="I17" s="366"/>
      <c r="J17" s="366"/>
      <c r="K17" s="366"/>
      <c r="L17" s="366"/>
      <c r="M17" s="366"/>
      <c r="N17" s="366"/>
      <c r="O17" s="366"/>
      <c r="P17" s="22" t="s">
        <v>27</v>
      </c>
      <c r="S17" s="188"/>
      <c r="T17" s="189"/>
      <c r="U17" s="190"/>
      <c r="V17" s="190"/>
      <c r="W17" s="191"/>
      <c r="X17" s="108"/>
      <c r="Y17" s="192"/>
      <c r="Z17" s="193"/>
      <c r="AA17" s="194"/>
      <c r="AB17" s="177"/>
      <c r="AC17" s="107"/>
    </row>
    <row r="18" spans="1:47" ht="29.25" customHeight="1" x14ac:dyDescent="0.25">
      <c r="A18" s="10"/>
      <c r="B18" s="54"/>
      <c r="C18" s="10"/>
      <c r="D18" s="10"/>
      <c r="E18" s="36"/>
      <c r="F18" s="64"/>
      <c r="G18" s="366"/>
      <c r="H18" s="366"/>
      <c r="I18" s="366"/>
      <c r="J18" s="366"/>
      <c r="K18" s="366"/>
      <c r="L18" s="366"/>
      <c r="M18" s="366"/>
      <c r="N18" s="366"/>
      <c r="O18" s="366"/>
      <c r="P18" s="22" t="s">
        <v>27</v>
      </c>
      <c r="S18" s="188"/>
      <c r="T18" s="189"/>
      <c r="U18" s="190"/>
      <c r="V18" s="190"/>
      <c r="W18" s="191"/>
      <c r="X18" s="108"/>
      <c r="Y18" s="192"/>
      <c r="Z18" s="193"/>
      <c r="AA18" s="194"/>
      <c r="AB18" s="177"/>
      <c r="AC18" s="107"/>
    </row>
    <row r="19" spans="1:47" ht="29.25" customHeight="1" x14ac:dyDescent="0.25">
      <c r="A19" s="10"/>
      <c r="B19" s="54"/>
      <c r="C19" s="10"/>
      <c r="D19" s="10"/>
      <c r="E19" s="36"/>
      <c r="F19" s="64" t="s">
        <v>112</v>
      </c>
      <c r="G19" s="366"/>
      <c r="H19" s="366"/>
      <c r="I19" s="366"/>
      <c r="J19" s="366"/>
      <c r="K19" s="366"/>
      <c r="L19" s="366"/>
      <c r="M19" s="366"/>
      <c r="N19" s="366"/>
      <c r="O19" s="366"/>
      <c r="P19" s="22" t="s">
        <v>27</v>
      </c>
      <c r="S19" s="188"/>
      <c r="T19" s="189"/>
      <c r="U19" s="190"/>
      <c r="V19" s="190"/>
      <c r="W19" s="191"/>
      <c r="X19" s="108"/>
      <c r="Y19" s="192"/>
      <c r="Z19" s="193"/>
      <c r="AA19" s="194"/>
      <c r="AB19" s="177"/>
      <c r="AC19" s="107"/>
    </row>
    <row r="20" spans="1:47" ht="24" customHeight="1" x14ac:dyDescent="0.25">
      <c r="A20" s="10"/>
      <c r="B20" s="62"/>
      <c r="C20" s="63"/>
      <c r="D20" s="10"/>
      <c r="E20" s="10"/>
      <c r="F20" s="10"/>
      <c r="G20" s="10"/>
      <c r="H20" s="10"/>
      <c r="I20" s="10"/>
      <c r="J20" s="10"/>
      <c r="K20" s="10"/>
      <c r="L20" s="10"/>
      <c r="M20" s="10"/>
      <c r="N20" s="10"/>
      <c r="O20" s="10"/>
      <c r="P20" s="10"/>
      <c r="S20" s="188"/>
      <c r="T20" s="189"/>
      <c r="U20" s="190"/>
      <c r="V20" s="190"/>
      <c r="W20" s="191"/>
      <c r="X20" s="186"/>
      <c r="Y20" s="192"/>
      <c r="Z20" s="193"/>
      <c r="AA20" s="194"/>
      <c r="AB20" s="177"/>
      <c r="AC20" s="107"/>
    </row>
    <row r="21" spans="1:47" ht="30" customHeight="1" x14ac:dyDescent="0.15">
      <c r="A21" s="10"/>
      <c r="B21" s="363" t="s">
        <v>113</v>
      </c>
      <c r="C21" s="363"/>
      <c r="D21" s="363"/>
      <c r="E21" s="363"/>
      <c r="F21" s="363"/>
      <c r="G21" s="363"/>
      <c r="H21" s="363"/>
      <c r="I21" s="363"/>
      <c r="J21" s="363"/>
      <c r="K21" s="363"/>
      <c r="L21" s="363"/>
      <c r="M21" s="363"/>
      <c r="N21" s="363"/>
      <c r="O21" s="363"/>
      <c r="P21" s="10"/>
      <c r="S21" s="188"/>
      <c r="T21" s="189"/>
      <c r="U21" s="190"/>
      <c r="V21" s="190"/>
      <c r="W21" s="191"/>
      <c r="X21" s="187"/>
      <c r="Y21" s="192"/>
      <c r="Z21" s="193"/>
      <c r="AA21" s="194"/>
      <c r="AB21" s="177"/>
    </row>
    <row r="22" spans="1:47" ht="21" customHeight="1" thickBot="1" x14ac:dyDescent="0.2">
      <c r="A22" s="57" t="s">
        <v>18</v>
      </c>
      <c r="B22" s="10"/>
      <c r="C22" s="65"/>
      <c r="D22" s="10"/>
      <c r="E22" s="10"/>
      <c r="F22" s="10"/>
      <c r="G22" s="10"/>
      <c r="H22" s="10"/>
      <c r="I22" s="10"/>
      <c r="J22" s="10"/>
      <c r="K22" s="10"/>
      <c r="L22" s="10"/>
      <c r="M22" s="10"/>
      <c r="N22" s="10"/>
      <c r="O22" s="10"/>
      <c r="P22" s="10"/>
      <c r="X22" s="18"/>
      <c r="AA22" s="178"/>
    </row>
    <row r="23" spans="1:47" s="11" customFormat="1" ht="24" customHeight="1" thickBot="1" x14ac:dyDescent="0.2">
      <c r="A23" s="36"/>
      <c r="B23" s="341" t="s">
        <v>33</v>
      </c>
      <c r="C23" s="331"/>
      <c r="D23" s="342"/>
      <c r="E23" s="330" t="s">
        <v>34</v>
      </c>
      <c r="F23" s="342"/>
      <c r="G23" s="330" t="s">
        <v>35</v>
      </c>
      <c r="H23" s="331"/>
      <c r="I23" s="331"/>
      <c r="J23" s="331"/>
      <c r="K23" s="331"/>
      <c r="L23" s="331"/>
      <c r="M23" s="331"/>
      <c r="N23" s="331"/>
      <c r="O23" s="332"/>
      <c r="P23" s="36"/>
      <c r="Q23" s="18"/>
      <c r="R23" s="18"/>
      <c r="S23" s="391" t="s">
        <v>136</v>
      </c>
      <c r="T23" s="392"/>
      <c r="U23" s="392"/>
      <c r="V23" s="392"/>
      <c r="W23" s="392"/>
      <c r="X23" s="18"/>
      <c r="Y23" s="18"/>
      <c r="Z23" s="18"/>
      <c r="AA23" s="179"/>
      <c r="AB23" s="18"/>
      <c r="AC23" s="18"/>
      <c r="AD23" s="18"/>
      <c r="AE23" s="18"/>
      <c r="AF23" s="16"/>
      <c r="AG23" s="16"/>
      <c r="AH23" s="16"/>
      <c r="AI23" s="16"/>
      <c r="AJ23" s="16"/>
      <c r="AK23" s="16"/>
      <c r="AL23" s="16"/>
      <c r="AM23" s="16"/>
      <c r="AN23" s="16"/>
      <c r="AO23" s="16"/>
      <c r="AP23" s="16"/>
      <c r="AQ23" s="16"/>
      <c r="AR23" s="16"/>
      <c r="AS23" s="16"/>
      <c r="AT23" s="16"/>
      <c r="AU23" s="16"/>
    </row>
    <row r="24" spans="1:47" ht="29.25" customHeight="1" x14ac:dyDescent="0.15">
      <c r="A24" s="10"/>
      <c r="B24" s="358" t="s">
        <v>114</v>
      </c>
      <c r="C24" s="359"/>
      <c r="D24" s="359"/>
      <c r="E24" s="333">
        <f>IF($I$5="",0,'６号-1'!N30)</f>
        <v>0</v>
      </c>
      <c r="F24" s="333"/>
      <c r="G24" s="361" t="s">
        <v>118</v>
      </c>
      <c r="H24" s="361"/>
      <c r="I24" s="361"/>
      <c r="J24" s="361"/>
      <c r="K24" s="361"/>
      <c r="L24" s="361"/>
      <c r="M24" s="361"/>
      <c r="N24" s="361"/>
      <c r="O24" s="362"/>
      <c r="P24" s="10"/>
      <c r="S24" s="223" t="s">
        <v>137</v>
      </c>
      <c r="T24" s="224"/>
      <c r="U24" s="225" t="s">
        <v>138</v>
      </c>
      <c r="V24" s="225" t="s">
        <v>139</v>
      </c>
      <c r="W24" s="226" t="s">
        <v>48</v>
      </c>
    </row>
    <row r="25" spans="1:47" ht="29.25" customHeight="1" x14ac:dyDescent="0.15">
      <c r="A25" s="10"/>
      <c r="B25" s="335" t="s">
        <v>115</v>
      </c>
      <c r="C25" s="336"/>
      <c r="D25" s="336"/>
      <c r="E25" s="334">
        <f>IF($I$5="",0,'６号-1'!N31)</f>
        <v>0</v>
      </c>
      <c r="F25" s="334"/>
      <c r="G25" s="337" t="s">
        <v>36</v>
      </c>
      <c r="H25" s="337"/>
      <c r="I25" s="337"/>
      <c r="J25" s="337"/>
      <c r="K25" s="337"/>
      <c r="L25" s="337"/>
      <c r="M25" s="337"/>
      <c r="N25" s="337"/>
      <c r="O25" s="338"/>
      <c r="P25" s="10"/>
      <c r="Q25" s="16"/>
      <c r="R25" s="16"/>
      <c r="S25" s="227" t="str">
        <f>IF($I$5="","",$I$5)</f>
        <v/>
      </c>
      <c r="T25" s="228" t="str">
        <f>IF($I$5="","","1ヶ月目")</f>
        <v/>
      </c>
      <c r="U25" s="229" t="str">
        <f>IF($I$5="","",VLOOKUP($S$25,$T$11:$W$15,2,0))</f>
        <v/>
      </c>
      <c r="V25" s="229" t="str">
        <f>IF(U25="","",EOMONTH(U25,0))</f>
        <v/>
      </c>
      <c r="W25" s="230" t="str">
        <f>IF(U25="","","①")</f>
        <v/>
      </c>
    </row>
    <row r="26" spans="1:47" ht="29.25" customHeight="1" x14ac:dyDescent="0.15">
      <c r="A26" s="10"/>
      <c r="B26" s="335" t="s">
        <v>116</v>
      </c>
      <c r="C26" s="336"/>
      <c r="D26" s="336"/>
      <c r="E26" s="334">
        <f>IF($I$5="",0,'６号-1'!N32)</f>
        <v>0</v>
      </c>
      <c r="F26" s="334"/>
      <c r="G26" s="337" t="s">
        <v>36</v>
      </c>
      <c r="H26" s="337"/>
      <c r="I26" s="337"/>
      <c r="J26" s="337"/>
      <c r="K26" s="337"/>
      <c r="L26" s="337"/>
      <c r="M26" s="337"/>
      <c r="N26" s="337"/>
      <c r="O26" s="338"/>
      <c r="P26" s="10"/>
      <c r="S26" s="231"/>
      <c r="T26" s="228" t="str">
        <f>IF(U26="","","2ヶ月目")</f>
        <v/>
      </c>
      <c r="U26" s="229" t="str">
        <f t="shared" ref="U26:U29" si="5">IF(V25="","",IF(V25=VLOOKUP($S$25,$T$10:$V$20,3,0),"",V25+1))</f>
        <v/>
      </c>
      <c r="V26" s="229" t="str">
        <f t="shared" ref="V26:V29" si="6">IF(U26="","",EOMONTH(U26,0))</f>
        <v/>
      </c>
      <c r="W26" s="230" t="str">
        <f>IF(U26="","","②")</f>
        <v/>
      </c>
      <c r="X26" s="77"/>
    </row>
    <row r="27" spans="1:47" ht="29.25" customHeight="1" thickBot="1" x14ac:dyDescent="0.2">
      <c r="A27" s="10"/>
      <c r="B27" s="335" t="s">
        <v>117</v>
      </c>
      <c r="C27" s="336"/>
      <c r="D27" s="336"/>
      <c r="E27" s="334">
        <f>IF($I$5="",0,'６号-1'!N33)</f>
        <v>0</v>
      </c>
      <c r="F27" s="334"/>
      <c r="G27" s="337" t="s">
        <v>36</v>
      </c>
      <c r="H27" s="337"/>
      <c r="I27" s="337"/>
      <c r="J27" s="337"/>
      <c r="K27" s="337"/>
      <c r="L27" s="337"/>
      <c r="M27" s="337"/>
      <c r="N27" s="337"/>
      <c r="O27" s="338"/>
      <c r="P27" s="10"/>
      <c r="S27" s="231"/>
      <c r="T27" s="228" t="str">
        <f>IF(U27="","","3ヶ月目")</f>
        <v/>
      </c>
      <c r="U27" s="229" t="str">
        <f t="shared" si="5"/>
        <v/>
      </c>
      <c r="V27" s="229" t="str">
        <f t="shared" si="6"/>
        <v/>
      </c>
      <c r="W27" s="230" t="str">
        <f>IF(U27="","","③")</f>
        <v/>
      </c>
      <c r="X27" s="184"/>
      <c r="Y27" s="71"/>
    </row>
    <row r="28" spans="1:47" ht="29.25" customHeight="1" thickBot="1" x14ac:dyDescent="0.2">
      <c r="A28" s="10"/>
      <c r="B28" s="341" t="s">
        <v>28</v>
      </c>
      <c r="C28" s="331"/>
      <c r="D28" s="342"/>
      <c r="E28" s="346">
        <f>SUM(E24:F27)</f>
        <v>0</v>
      </c>
      <c r="F28" s="347"/>
      <c r="G28" s="382"/>
      <c r="H28" s="383"/>
      <c r="I28" s="383"/>
      <c r="J28" s="383"/>
      <c r="K28" s="383"/>
      <c r="L28" s="383"/>
      <c r="M28" s="383"/>
      <c r="N28" s="383"/>
      <c r="O28" s="384"/>
      <c r="P28" s="10"/>
      <c r="S28" s="231"/>
      <c r="T28" s="228" t="str">
        <f>IF(U28="","","4ヶ月目")</f>
        <v/>
      </c>
      <c r="U28" s="229" t="str">
        <f>IF(V27="","",IF(V27=VLOOKUP($S$25,$T$10:$V$20,3,0),"",V27+1))</f>
        <v/>
      </c>
      <c r="V28" s="229" t="str">
        <f t="shared" si="6"/>
        <v/>
      </c>
      <c r="W28" s="230" t="str">
        <f>IF(U28="","","④")</f>
        <v/>
      </c>
      <c r="X28" s="108"/>
      <c r="Y28" s="71"/>
    </row>
    <row r="29" spans="1:47" ht="21" customHeight="1" x14ac:dyDescent="0.15">
      <c r="A29" s="57" t="s">
        <v>42</v>
      </c>
      <c r="B29" s="54"/>
      <c r="C29" s="65"/>
      <c r="D29" s="10"/>
      <c r="E29" s="10"/>
      <c r="F29" s="10"/>
      <c r="G29" s="10"/>
      <c r="H29" s="10"/>
      <c r="I29" s="10"/>
      <c r="J29" s="10"/>
      <c r="K29" s="10"/>
      <c r="L29" s="10"/>
      <c r="M29" s="10"/>
      <c r="N29" s="10"/>
      <c r="O29" s="10"/>
      <c r="P29" s="10"/>
      <c r="Q29" s="71"/>
      <c r="R29" s="71"/>
      <c r="S29" s="232"/>
      <c r="T29" s="233" t="str">
        <f>IF(U29="","","5ヶ月目")</f>
        <v/>
      </c>
      <c r="U29" s="235" t="str">
        <f t="shared" si="5"/>
        <v/>
      </c>
      <c r="V29" s="235" t="str">
        <f t="shared" si="6"/>
        <v/>
      </c>
      <c r="W29" s="234" t="str">
        <f>IF(U29="","","④")</f>
        <v/>
      </c>
      <c r="X29" s="108"/>
      <c r="Y29" s="119"/>
      <c r="Z29" s="71"/>
      <c r="AA29" s="71"/>
    </row>
    <row r="30" spans="1:47" ht="6" customHeight="1" x14ac:dyDescent="0.15">
      <c r="A30" s="10"/>
      <c r="B30" s="62"/>
      <c r="C30" s="65"/>
      <c r="D30" s="10"/>
      <c r="E30" s="10"/>
      <c r="F30" s="10"/>
      <c r="G30" s="10"/>
      <c r="H30" s="10"/>
      <c r="I30" s="10"/>
      <c r="J30" s="10"/>
      <c r="K30" s="10"/>
      <c r="L30" s="10"/>
      <c r="M30" s="10"/>
      <c r="N30" s="10"/>
      <c r="O30" s="10"/>
      <c r="P30" s="10"/>
      <c r="Q30" s="71"/>
      <c r="R30" s="71"/>
      <c r="S30" s="115"/>
      <c r="T30" s="116"/>
      <c r="U30" s="117"/>
      <c r="V30" s="117"/>
      <c r="W30" s="118"/>
      <c r="X30" s="108"/>
      <c r="Y30" s="119"/>
      <c r="Z30" s="71"/>
      <c r="AA30" s="71"/>
    </row>
    <row r="31" spans="1:47" ht="15" customHeight="1" x14ac:dyDescent="0.15">
      <c r="A31" s="10"/>
      <c r="B31" s="54"/>
      <c r="C31" s="339" t="s">
        <v>19</v>
      </c>
      <c r="D31" s="340"/>
      <c r="E31" s="343" t="str">
        <f>PHONETIC(E32)</f>
        <v/>
      </c>
      <c r="F31" s="344"/>
      <c r="G31" s="344"/>
      <c r="H31" s="344"/>
      <c r="I31" s="344"/>
      <c r="J31" s="344"/>
      <c r="K31" s="344"/>
      <c r="L31" s="344"/>
      <c r="M31" s="344"/>
      <c r="N31" s="345"/>
      <c r="O31" s="10"/>
      <c r="P31" s="10"/>
      <c r="Q31" s="71"/>
      <c r="R31" s="71"/>
      <c r="S31" s="115"/>
      <c r="T31" s="116"/>
      <c r="U31" s="117"/>
      <c r="V31" s="117"/>
      <c r="W31" s="118"/>
      <c r="X31" s="108"/>
      <c r="Y31" s="119"/>
      <c r="Z31" s="71"/>
      <c r="AA31" s="71"/>
    </row>
    <row r="32" spans="1:47" ht="28.5" customHeight="1" x14ac:dyDescent="0.15">
      <c r="A32" s="10"/>
      <c r="B32" s="54"/>
      <c r="C32" s="354" t="s">
        <v>20</v>
      </c>
      <c r="D32" s="355"/>
      <c r="E32" s="351"/>
      <c r="F32" s="352"/>
      <c r="G32" s="352"/>
      <c r="H32" s="352"/>
      <c r="I32" s="352"/>
      <c r="J32" s="352"/>
      <c r="K32" s="352"/>
      <c r="L32" s="352"/>
      <c r="M32" s="352"/>
      <c r="N32" s="353"/>
      <c r="O32" s="10"/>
      <c r="P32" s="10"/>
      <c r="Q32" s="71"/>
      <c r="R32" s="71"/>
      <c r="S32" s="115"/>
      <c r="T32" s="116"/>
      <c r="U32" s="117"/>
      <c r="V32" s="117"/>
      <c r="W32" s="118"/>
      <c r="X32" s="108"/>
      <c r="Y32" s="119"/>
      <c r="Z32" s="71"/>
      <c r="AA32" s="71"/>
    </row>
    <row r="33" spans="1:27" ht="15" customHeight="1" x14ac:dyDescent="0.15">
      <c r="A33" s="10"/>
      <c r="B33" s="54"/>
      <c r="C33" s="367" t="s">
        <v>21</v>
      </c>
      <c r="D33" s="368"/>
      <c r="E33" s="369"/>
      <c r="F33" s="374" t="s">
        <v>19</v>
      </c>
      <c r="G33" s="375"/>
      <c r="H33" s="376"/>
      <c r="I33" s="343" t="str">
        <f>PHONETIC(I34)</f>
        <v/>
      </c>
      <c r="J33" s="344"/>
      <c r="K33" s="344"/>
      <c r="L33" s="344"/>
      <c r="M33" s="344"/>
      <c r="N33" s="345"/>
      <c r="O33" s="10"/>
      <c r="P33" s="10"/>
      <c r="Q33" s="71"/>
      <c r="R33" s="71"/>
      <c r="S33" s="115"/>
      <c r="T33" s="116"/>
      <c r="U33" s="117"/>
      <c r="V33" s="117"/>
      <c r="W33" s="118"/>
      <c r="X33" s="108"/>
      <c r="Y33" s="119"/>
      <c r="Z33" s="71"/>
      <c r="AA33" s="71"/>
    </row>
    <row r="34" spans="1:27" ht="28.5" customHeight="1" x14ac:dyDescent="0.15">
      <c r="A34" s="10"/>
      <c r="B34" s="54"/>
      <c r="C34" s="354"/>
      <c r="D34" s="355"/>
      <c r="E34" s="370"/>
      <c r="F34" s="371" t="s">
        <v>22</v>
      </c>
      <c r="G34" s="372"/>
      <c r="H34" s="373"/>
      <c r="I34" s="351"/>
      <c r="J34" s="352"/>
      <c r="K34" s="352"/>
      <c r="L34" s="352"/>
      <c r="M34" s="352"/>
      <c r="N34" s="353"/>
      <c r="O34" s="10"/>
      <c r="P34" s="10"/>
      <c r="Q34" s="71"/>
      <c r="R34" s="71"/>
      <c r="S34" s="115"/>
      <c r="T34" s="116"/>
      <c r="U34" s="117"/>
      <c r="V34" s="117"/>
      <c r="W34" s="118"/>
      <c r="X34" s="108"/>
      <c r="Y34" s="119"/>
      <c r="Z34" s="71"/>
      <c r="AA34" s="71"/>
    </row>
    <row r="35" spans="1:27" ht="30.75" customHeight="1" x14ac:dyDescent="0.15">
      <c r="A35" s="10"/>
      <c r="B35" s="54"/>
      <c r="C35" s="380" t="s">
        <v>32</v>
      </c>
      <c r="D35" s="379"/>
      <c r="E35" s="106"/>
      <c r="F35" s="377" t="s">
        <v>23</v>
      </c>
      <c r="G35" s="378"/>
      <c r="H35" s="379"/>
      <c r="I35" s="348"/>
      <c r="J35" s="349"/>
      <c r="K35" s="349"/>
      <c r="L35" s="349"/>
      <c r="M35" s="349"/>
      <c r="N35" s="350"/>
      <c r="O35" s="10"/>
      <c r="P35" s="10"/>
      <c r="Q35" s="71"/>
      <c r="R35" s="71"/>
      <c r="S35" s="115"/>
      <c r="T35" s="116"/>
      <c r="U35" s="117"/>
      <c r="V35" s="117"/>
      <c r="W35" s="118"/>
      <c r="X35" s="108"/>
      <c r="Y35" s="119"/>
      <c r="Z35" s="71"/>
      <c r="AA35" s="71"/>
    </row>
    <row r="36" spans="1:27" ht="15" customHeight="1" x14ac:dyDescent="0.15">
      <c r="A36" s="10"/>
      <c r="B36" s="54"/>
      <c r="C36" s="339" t="s">
        <v>19</v>
      </c>
      <c r="D36" s="340"/>
      <c r="E36" s="343" t="str">
        <f>PHONETIC(E37)</f>
        <v/>
      </c>
      <c r="F36" s="344"/>
      <c r="G36" s="344"/>
      <c r="H36" s="344"/>
      <c r="I36" s="344"/>
      <c r="J36" s="344"/>
      <c r="K36" s="344"/>
      <c r="L36" s="344"/>
      <c r="M36" s="344"/>
      <c r="N36" s="345"/>
      <c r="O36" s="10"/>
      <c r="P36" s="10"/>
      <c r="Q36" s="71"/>
      <c r="R36" s="71"/>
      <c r="S36" s="71"/>
      <c r="T36" s="71"/>
      <c r="U36" s="71"/>
      <c r="V36" s="71"/>
      <c r="W36" s="71"/>
      <c r="Y36" s="71"/>
      <c r="Z36" s="71"/>
      <c r="AA36" s="71"/>
    </row>
    <row r="37" spans="1:27" ht="28.5" customHeight="1" x14ac:dyDescent="0.15">
      <c r="A37" s="10"/>
      <c r="B37" s="54"/>
      <c r="C37" s="354" t="s">
        <v>24</v>
      </c>
      <c r="D37" s="355"/>
      <c r="E37" s="351"/>
      <c r="F37" s="352"/>
      <c r="G37" s="352"/>
      <c r="H37" s="352"/>
      <c r="I37" s="352"/>
      <c r="J37" s="352"/>
      <c r="K37" s="352"/>
      <c r="L37" s="352"/>
      <c r="M37" s="352"/>
      <c r="N37" s="353"/>
      <c r="O37" s="10"/>
      <c r="P37" s="10"/>
      <c r="S37" s="71"/>
      <c r="T37" s="71"/>
      <c r="U37" s="71"/>
    </row>
    <row r="38" spans="1:27" ht="5.25" customHeight="1" x14ac:dyDescent="0.15">
      <c r="A38" s="10"/>
      <c r="B38" s="54"/>
      <c r="C38" s="66"/>
      <c r="D38" s="66"/>
      <c r="E38" s="10"/>
      <c r="F38" s="10"/>
      <c r="G38" s="10"/>
      <c r="H38" s="10"/>
      <c r="I38" s="10"/>
      <c r="J38" s="10"/>
      <c r="K38" s="10"/>
      <c r="L38" s="10"/>
      <c r="M38" s="10"/>
      <c r="N38" s="10"/>
      <c r="O38" s="10"/>
      <c r="P38" s="10"/>
      <c r="S38" s="71"/>
      <c r="T38" s="70"/>
      <c r="U38" s="71"/>
    </row>
    <row r="39" spans="1:27" ht="13.5" customHeight="1" x14ac:dyDescent="0.15">
      <c r="A39" s="10"/>
      <c r="B39" s="67" t="s">
        <v>44</v>
      </c>
      <c r="C39" s="68" t="s">
        <v>122</v>
      </c>
      <c r="D39" s="66"/>
      <c r="E39" s="10"/>
      <c r="F39" s="10"/>
      <c r="G39" s="10"/>
      <c r="H39" s="10"/>
      <c r="I39" s="10"/>
      <c r="J39" s="10"/>
      <c r="K39" s="10"/>
      <c r="L39" s="10"/>
      <c r="M39" s="10"/>
      <c r="N39" s="10"/>
      <c r="O39" s="10"/>
      <c r="P39" s="10"/>
      <c r="S39" s="71"/>
      <c r="T39" s="70"/>
      <c r="U39" s="71"/>
    </row>
    <row r="40" spans="1:27" ht="24.95" customHeight="1" x14ac:dyDescent="0.15">
      <c r="A40" s="10"/>
      <c r="B40" s="10"/>
      <c r="C40" s="328" t="s">
        <v>121</v>
      </c>
      <c r="D40" s="329"/>
      <c r="E40" s="329"/>
      <c r="F40" s="329"/>
      <c r="G40" s="329"/>
      <c r="H40" s="329"/>
      <c r="I40" s="329"/>
      <c r="J40" s="329"/>
      <c r="K40" s="329"/>
      <c r="L40" s="329"/>
      <c r="M40" s="329"/>
      <c r="N40" s="329"/>
      <c r="O40" s="10"/>
      <c r="P40" s="10"/>
      <c r="T40" s="70"/>
    </row>
    <row r="41" spans="1:27" ht="18.75" x14ac:dyDescent="0.15">
      <c r="A41" s="10"/>
      <c r="B41" s="10"/>
      <c r="C41" s="68" t="s">
        <v>119</v>
      </c>
      <c r="D41" s="66"/>
      <c r="E41" s="10"/>
      <c r="F41" s="10"/>
      <c r="G41" s="10"/>
      <c r="H41" s="10"/>
      <c r="I41" s="10"/>
      <c r="J41" s="10"/>
      <c r="K41" s="10"/>
      <c r="L41" s="10"/>
      <c r="M41" s="10"/>
      <c r="N41" s="10"/>
      <c r="O41" s="10"/>
      <c r="P41" s="10"/>
      <c r="T41" s="70"/>
    </row>
    <row r="42" spans="1:27" ht="18.75" x14ac:dyDescent="0.15">
      <c r="A42" s="10"/>
      <c r="B42" s="10"/>
      <c r="C42" s="152" t="s">
        <v>120</v>
      </c>
      <c r="D42" s="66"/>
      <c r="E42" s="10"/>
      <c r="F42" s="10"/>
      <c r="G42" s="10"/>
      <c r="H42" s="10"/>
      <c r="I42" s="10"/>
      <c r="J42" s="10"/>
      <c r="K42" s="10"/>
      <c r="L42" s="10"/>
      <c r="M42" s="10"/>
      <c r="N42" s="10"/>
      <c r="O42" s="10"/>
      <c r="P42" s="10"/>
      <c r="T42" s="70"/>
    </row>
    <row r="43" spans="1:27" ht="18.75" x14ac:dyDescent="0.15">
      <c r="A43" s="10"/>
      <c r="B43" s="10"/>
      <c r="C43" s="152" t="s">
        <v>45</v>
      </c>
      <c r="D43" s="66"/>
      <c r="E43" s="10"/>
      <c r="F43" s="10"/>
      <c r="G43" s="10"/>
      <c r="H43" s="10"/>
      <c r="I43" s="10"/>
      <c r="J43" s="10"/>
      <c r="K43" s="10"/>
      <c r="L43" s="10"/>
      <c r="M43" s="10"/>
      <c r="N43" s="10"/>
      <c r="O43" s="10"/>
      <c r="P43" s="10"/>
      <c r="T43" s="70"/>
    </row>
    <row r="44" spans="1:27" ht="13.5" customHeight="1" x14ac:dyDescent="0.15">
      <c r="T44" s="70"/>
    </row>
    <row r="45" spans="1:27" ht="13.5" customHeight="1" x14ac:dyDescent="0.15">
      <c r="T45" s="70"/>
    </row>
  </sheetData>
  <sheetProtection sheet="1" selectLockedCells="1"/>
  <mergeCells count="54">
    <mergeCell ref="G27:O27"/>
    <mergeCell ref="I5:J5"/>
    <mergeCell ref="G28:O28"/>
    <mergeCell ref="Y2:AA2"/>
    <mergeCell ref="E27:F27"/>
    <mergeCell ref="S5:W7"/>
    <mergeCell ref="G13:O13"/>
    <mergeCell ref="G14:O14"/>
    <mergeCell ref="J8:K8"/>
    <mergeCell ref="G19:O19"/>
    <mergeCell ref="G16:O16"/>
    <mergeCell ref="G17:O17"/>
    <mergeCell ref="G18:O18"/>
    <mergeCell ref="S23:W23"/>
    <mergeCell ref="E37:N37"/>
    <mergeCell ref="C33:D34"/>
    <mergeCell ref="E33:E34"/>
    <mergeCell ref="F34:H34"/>
    <mergeCell ref="F33:H33"/>
    <mergeCell ref="F35:H35"/>
    <mergeCell ref="I33:N33"/>
    <mergeCell ref="C36:D36"/>
    <mergeCell ref="C35:D35"/>
    <mergeCell ref="I34:N34"/>
    <mergeCell ref="B1:D1"/>
    <mergeCell ref="G7:I7"/>
    <mergeCell ref="B23:D23"/>
    <mergeCell ref="B24:D24"/>
    <mergeCell ref="B25:D25"/>
    <mergeCell ref="E23:F23"/>
    <mergeCell ref="G25:O25"/>
    <mergeCell ref="G11:O11"/>
    <mergeCell ref="G24:O24"/>
    <mergeCell ref="E25:F25"/>
    <mergeCell ref="B21:O21"/>
    <mergeCell ref="B4:P4"/>
    <mergeCell ref="E5:H5"/>
    <mergeCell ref="G15:O15"/>
    <mergeCell ref="C40:N40"/>
    <mergeCell ref="G23:O23"/>
    <mergeCell ref="E24:F24"/>
    <mergeCell ref="E26:F26"/>
    <mergeCell ref="B26:D26"/>
    <mergeCell ref="G26:O26"/>
    <mergeCell ref="B27:D27"/>
    <mergeCell ref="C31:D31"/>
    <mergeCell ref="B28:D28"/>
    <mergeCell ref="E36:N36"/>
    <mergeCell ref="E28:F28"/>
    <mergeCell ref="I35:N35"/>
    <mergeCell ref="E32:N32"/>
    <mergeCell ref="E31:N31"/>
    <mergeCell ref="C32:D32"/>
    <mergeCell ref="C37:D37"/>
  </mergeCells>
  <phoneticPr fontId="2"/>
  <dataValidations count="4">
    <dataValidation imeMode="halfAlpha" allowBlank="1" showInputMessage="1" showErrorMessage="1" sqref="O8:P8 E33:E34 I35:N35 M8 H12" xr:uid="{00000000-0002-0000-0100-000000000000}"/>
    <dataValidation imeMode="fullKatakana" allowBlank="1" showInputMessage="1" showErrorMessage="1" sqref="I33:N33 E31:N31 E36:N36" xr:uid="{00000000-0002-0000-0100-000001000000}"/>
    <dataValidation type="list" allowBlank="1" showInputMessage="1" showErrorMessage="1" sqref="E35" xr:uid="{00000000-0002-0000-0100-000002000000}">
      <formula1>"普通預金,当座預金"</formula1>
    </dataValidation>
    <dataValidation type="list" imeMode="halfAlpha" allowBlank="1" showInputMessage="1" showErrorMessage="1" sqref="I5:J5" xr:uid="{6EDF6893-3D4A-4E88-8A88-B8097076A3CD}">
      <formula1>$T$11:$T$13</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P36"/>
  <sheetViews>
    <sheetView showGridLines="0" view="pageBreakPreview" zoomScale="70" zoomScaleNormal="70" zoomScaleSheetLayoutView="70" workbookViewId="0">
      <selection activeCell="C28" sqref="C28:F28"/>
    </sheetView>
  </sheetViews>
  <sheetFormatPr defaultRowHeight="21.75" x14ac:dyDescent="0.25"/>
  <cols>
    <col min="1" max="1" width="15.125" style="311" customWidth="1"/>
    <col min="2" max="2" width="21.625" style="51" customWidth="1"/>
    <col min="3" max="3" width="8.5" style="51" customWidth="1"/>
    <col min="4" max="4" width="24.125" style="312" customWidth="1"/>
    <col min="5" max="5" width="3.625" style="313" customWidth="1"/>
    <col min="6" max="9" width="7.375" style="51" customWidth="1"/>
    <col min="10" max="10" width="8.5" style="51" customWidth="1"/>
    <col min="11" max="11" width="9" style="292" customWidth="1"/>
    <col min="12" max="12" width="9.25" style="293" customWidth="1"/>
    <col min="13" max="13" width="9" style="294" customWidth="1"/>
    <col min="14" max="14" width="16.375" style="294" customWidth="1"/>
    <col min="15" max="16" width="9" style="294"/>
    <col min="17" max="16384" width="9" style="51"/>
  </cols>
  <sheetData>
    <row r="1" spans="1:16" ht="56.25" customHeight="1" x14ac:dyDescent="0.25">
      <c r="A1" s="50"/>
      <c r="B1" s="263"/>
      <c r="C1" s="263"/>
      <c r="D1" s="264"/>
      <c r="E1" s="265"/>
      <c r="F1" s="263"/>
      <c r="G1" s="263"/>
      <c r="H1" s="263"/>
      <c r="I1" s="263"/>
      <c r="J1" s="263"/>
    </row>
    <row r="2" spans="1:16" ht="27" customHeight="1" x14ac:dyDescent="0.25">
      <c r="A2" s="50"/>
      <c r="B2" s="263"/>
      <c r="C2" s="263"/>
      <c r="D2" s="264"/>
      <c r="E2" s="265"/>
      <c r="F2" s="266"/>
      <c r="G2" s="266"/>
      <c r="H2" s="266"/>
      <c r="I2" s="266"/>
      <c r="J2" s="267" t="str">
        <f>'５号'!Y2</f>
        <v>令和元年度補正第１回</v>
      </c>
      <c r="L2" s="295"/>
    </row>
    <row r="3" spans="1:16" ht="29.25" customHeight="1" x14ac:dyDescent="0.35">
      <c r="A3" s="268" t="s">
        <v>153</v>
      </c>
      <c r="B3" s="263"/>
      <c r="C3" s="263"/>
      <c r="D3" s="264"/>
      <c r="E3" s="265"/>
      <c r="F3" s="269"/>
      <c r="G3" s="269"/>
      <c r="H3" s="269"/>
      <c r="I3" s="269"/>
      <c r="J3" s="269"/>
      <c r="L3" s="296"/>
    </row>
    <row r="4" spans="1:16" ht="29.25" customHeight="1" x14ac:dyDescent="0.25">
      <c r="A4" s="270" t="str">
        <f>"シニア世代の新規就農に向けた農業研修支援事業助成金交付申請書（内訳） （ 第 "&amp;'５号'!$I$5&amp;" 回 ）"</f>
        <v>シニア世代の新規就農に向けた農業研修支援事業助成金交付申請書（内訳） （ 第  回 ）</v>
      </c>
      <c r="B4" s="271"/>
      <c r="C4" s="271"/>
      <c r="D4" s="272"/>
      <c r="E4" s="273"/>
      <c r="F4" s="271"/>
      <c r="G4" s="271"/>
      <c r="H4" s="271"/>
      <c r="I4" s="271"/>
      <c r="J4" s="271"/>
    </row>
    <row r="5" spans="1:16" ht="26.25" customHeight="1" x14ac:dyDescent="0.3">
      <c r="A5" s="50"/>
      <c r="B5" s="274"/>
      <c r="C5" s="408"/>
      <c r="D5" s="408"/>
      <c r="E5" s="275"/>
      <c r="F5" s="407"/>
      <c r="G5" s="407"/>
      <c r="H5" s="276"/>
      <c r="I5" s="276"/>
      <c r="J5" s="263"/>
      <c r="K5" s="297"/>
    </row>
    <row r="6" spans="1:16" s="301" customFormat="1" ht="34.5" customHeight="1" x14ac:dyDescent="0.35">
      <c r="A6" s="277"/>
      <c r="B6" s="278" t="s">
        <v>109</v>
      </c>
      <c r="C6" s="413" t="str">
        <f>IF('５号'!$G$11="","",'５号'!$G$11)</f>
        <v/>
      </c>
      <c r="D6" s="413"/>
      <c r="E6" s="413"/>
      <c r="F6" s="413"/>
      <c r="G6" s="413"/>
      <c r="H6" s="413"/>
      <c r="I6" s="279" t="s">
        <v>27</v>
      </c>
      <c r="J6" s="279"/>
      <c r="K6" s="298"/>
      <c r="L6" s="299"/>
      <c r="M6" s="300"/>
      <c r="N6" s="300"/>
      <c r="O6" s="300"/>
      <c r="P6" s="300"/>
    </row>
    <row r="7" spans="1:16" s="301" customFormat="1" ht="48.75" customHeight="1" x14ac:dyDescent="0.35">
      <c r="A7" s="277"/>
      <c r="B7" s="278" t="s">
        <v>11</v>
      </c>
      <c r="C7" s="414" t="str">
        <f>IF('５号'!G19="","",'５号'!G19)</f>
        <v/>
      </c>
      <c r="D7" s="414"/>
      <c r="E7" s="414"/>
      <c r="F7" s="414"/>
      <c r="G7" s="414"/>
      <c r="H7" s="414"/>
      <c r="I7" s="280" t="s">
        <v>27</v>
      </c>
      <c r="J7" s="280"/>
      <c r="K7" s="298"/>
      <c r="L7" s="299"/>
      <c r="M7" s="300"/>
      <c r="N7" s="300"/>
      <c r="O7" s="300"/>
      <c r="P7" s="300"/>
    </row>
    <row r="8" spans="1:16" ht="31.5" customHeight="1" thickBot="1" x14ac:dyDescent="0.3">
      <c r="A8" s="50"/>
      <c r="B8" s="281"/>
      <c r="C8" s="281"/>
      <c r="D8" s="264"/>
      <c r="E8" s="265"/>
      <c r="F8" s="263"/>
      <c r="G8" s="263"/>
      <c r="H8" s="263"/>
      <c r="I8" s="263"/>
      <c r="J8" s="282" t="s">
        <v>154</v>
      </c>
    </row>
    <row r="9" spans="1:16" ht="29.25" customHeight="1" thickBot="1" x14ac:dyDescent="0.3">
      <c r="A9" s="283"/>
      <c r="B9" s="409" t="s">
        <v>15</v>
      </c>
      <c r="C9" s="410"/>
      <c r="D9" s="415" t="s">
        <v>14</v>
      </c>
      <c r="E9" s="416"/>
      <c r="F9" s="409" t="s">
        <v>43</v>
      </c>
      <c r="G9" s="411"/>
      <c r="H9" s="411"/>
      <c r="I9" s="411"/>
      <c r="J9" s="412"/>
      <c r="L9" s="302" t="s">
        <v>62</v>
      </c>
    </row>
    <row r="10" spans="1:16" ht="31.5" customHeight="1" x14ac:dyDescent="0.25">
      <c r="A10" s="393" t="str">
        <f>IF(ISERROR(IF('５号'!U25="","",MONTH('５号'!U25))),"",IF('５号'!U25="","",MONTH('５号'!U25)))</f>
        <v/>
      </c>
      <c r="B10" s="284" t="s">
        <v>1</v>
      </c>
      <c r="C10" s="285"/>
      <c r="D10" s="396">
        <f>L10</f>
        <v>0</v>
      </c>
      <c r="E10" s="397"/>
      <c r="F10" s="284" t="s">
        <v>150</v>
      </c>
      <c r="G10" s="286"/>
      <c r="H10" s="286"/>
      <c r="I10" s="286"/>
      <c r="J10" s="287"/>
      <c r="L10" s="303">
        <f>'６号-２①'!$M$170</f>
        <v>0</v>
      </c>
    </row>
    <row r="11" spans="1:16" ht="31.5" customHeight="1" x14ac:dyDescent="0.25">
      <c r="A11" s="394"/>
      <c r="B11" s="288" t="s">
        <v>3</v>
      </c>
      <c r="C11" s="289"/>
      <c r="D11" s="398">
        <f t="shared" ref="D11:D13" si="0">L11</f>
        <v>0</v>
      </c>
      <c r="E11" s="399"/>
      <c r="F11" s="288" t="s">
        <v>151</v>
      </c>
      <c r="G11" s="290"/>
      <c r="H11" s="290"/>
      <c r="I11" s="290"/>
      <c r="J11" s="291"/>
      <c r="L11" s="304">
        <f>'６号-３'!$Q$11</f>
        <v>0</v>
      </c>
    </row>
    <row r="12" spans="1:16" ht="31.5" customHeight="1" x14ac:dyDescent="0.25">
      <c r="A12" s="394"/>
      <c r="B12" s="288" t="s">
        <v>4</v>
      </c>
      <c r="C12" s="289"/>
      <c r="D12" s="398">
        <f t="shared" si="0"/>
        <v>0</v>
      </c>
      <c r="E12" s="399"/>
      <c r="F12" s="288" t="s">
        <v>152</v>
      </c>
      <c r="G12" s="290"/>
      <c r="H12" s="290"/>
      <c r="I12" s="290"/>
      <c r="J12" s="291"/>
      <c r="L12" s="304">
        <f>'６号-４'!$Q$11</f>
        <v>0</v>
      </c>
    </row>
    <row r="13" spans="1:16" ht="31.5" customHeight="1" x14ac:dyDescent="0.25">
      <c r="A13" s="394"/>
      <c r="B13" s="288" t="s">
        <v>117</v>
      </c>
      <c r="C13" s="289"/>
      <c r="D13" s="398">
        <f t="shared" si="0"/>
        <v>0</v>
      </c>
      <c r="E13" s="399"/>
      <c r="F13" s="288" t="s">
        <v>169</v>
      </c>
      <c r="G13" s="290"/>
      <c r="H13" s="290"/>
      <c r="I13" s="290"/>
      <c r="J13" s="291"/>
      <c r="L13" s="304">
        <f>'６号-５'!$Q$11</f>
        <v>0</v>
      </c>
    </row>
    <row r="14" spans="1:16" ht="31.5" customHeight="1" thickBot="1" x14ac:dyDescent="0.3">
      <c r="A14" s="395"/>
      <c r="B14" s="400" t="str">
        <f>A10&amp;"計"</f>
        <v>計</v>
      </c>
      <c r="C14" s="401"/>
      <c r="D14" s="402">
        <f>SUM(D10:E13)</f>
        <v>0</v>
      </c>
      <c r="E14" s="403"/>
      <c r="F14" s="404"/>
      <c r="G14" s="405"/>
      <c r="H14" s="405"/>
      <c r="I14" s="405"/>
      <c r="J14" s="406"/>
      <c r="L14" s="305"/>
    </row>
    <row r="15" spans="1:16" ht="31.5" customHeight="1" x14ac:dyDescent="0.25">
      <c r="A15" s="393" t="str">
        <f>IF(ISERROR(IF('５号'!U26="","",MONTH('５号'!U26))),"",IF('５号'!U26="","",MONTH('５号'!U26)))</f>
        <v/>
      </c>
      <c r="B15" s="284" t="s">
        <v>1</v>
      </c>
      <c r="C15" s="285"/>
      <c r="D15" s="396">
        <f>L15</f>
        <v>0</v>
      </c>
      <c r="E15" s="397"/>
      <c r="F15" s="284" t="s">
        <v>150</v>
      </c>
      <c r="G15" s="286"/>
      <c r="H15" s="286"/>
      <c r="I15" s="286"/>
      <c r="J15" s="287"/>
      <c r="L15" s="303">
        <f>②!$M$170</f>
        <v>0</v>
      </c>
    </row>
    <row r="16" spans="1:16" ht="31.5" customHeight="1" x14ac:dyDescent="0.25">
      <c r="A16" s="394"/>
      <c r="B16" s="288" t="s">
        <v>3</v>
      </c>
      <c r="C16" s="289"/>
      <c r="D16" s="398">
        <f t="shared" ref="D16:D18" si="1">L16</f>
        <v>0</v>
      </c>
      <c r="E16" s="399"/>
      <c r="F16" s="288" t="s">
        <v>151</v>
      </c>
      <c r="G16" s="290"/>
      <c r="H16" s="290"/>
      <c r="I16" s="290"/>
      <c r="J16" s="291"/>
      <c r="L16" s="304">
        <f>'６号-３'!$Q$12</f>
        <v>0</v>
      </c>
    </row>
    <row r="17" spans="1:14" ht="31.5" customHeight="1" x14ac:dyDescent="0.25">
      <c r="A17" s="394"/>
      <c r="B17" s="288" t="s">
        <v>4</v>
      </c>
      <c r="C17" s="289"/>
      <c r="D17" s="398">
        <f t="shared" si="1"/>
        <v>0</v>
      </c>
      <c r="E17" s="399"/>
      <c r="F17" s="288" t="s">
        <v>152</v>
      </c>
      <c r="G17" s="290"/>
      <c r="H17" s="290"/>
      <c r="I17" s="290"/>
      <c r="J17" s="291"/>
      <c r="L17" s="304">
        <f>'６号-４'!$Q$12</f>
        <v>0</v>
      </c>
    </row>
    <row r="18" spans="1:14" ht="31.5" customHeight="1" x14ac:dyDescent="0.25">
      <c r="A18" s="394"/>
      <c r="B18" s="288" t="s">
        <v>117</v>
      </c>
      <c r="C18" s="289"/>
      <c r="D18" s="398">
        <f t="shared" si="1"/>
        <v>0</v>
      </c>
      <c r="E18" s="399"/>
      <c r="F18" s="288" t="s">
        <v>169</v>
      </c>
      <c r="G18" s="290"/>
      <c r="H18" s="290"/>
      <c r="I18" s="290"/>
      <c r="J18" s="291"/>
      <c r="L18" s="304">
        <f>'６号-５'!$Q$12</f>
        <v>0</v>
      </c>
    </row>
    <row r="19" spans="1:14" ht="31.5" customHeight="1" thickBot="1" x14ac:dyDescent="0.3">
      <c r="A19" s="395"/>
      <c r="B19" s="400" t="str">
        <f>A15&amp;"計"</f>
        <v>計</v>
      </c>
      <c r="C19" s="401"/>
      <c r="D19" s="402">
        <f>SUM(D15:E18)</f>
        <v>0</v>
      </c>
      <c r="E19" s="403"/>
      <c r="F19" s="404"/>
      <c r="G19" s="405"/>
      <c r="H19" s="405"/>
      <c r="I19" s="405"/>
      <c r="J19" s="406"/>
      <c r="L19" s="305"/>
    </row>
    <row r="20" spans="1:14" ht="31.5" customHeight="1" x14ac:dyDescent="0.25">
      <c r="A20" s="393" t="str">
        <f>IF(ISERROR(IF('５号'!U27="","",MONTH('５号'!U27))),"",IF('５号'!U27="","",MONTH('５号'!U27)))</f>
        <v/>
      </c>
      <c r="B20" s="284" t="s">
        <v>1</v>
      </c>
      <c r="C20" s="285"/>
      <c r="D20" s="396">
        <f>L20</f>
        <v>0</v>
      </c>
      <c r="E20" s="397"/>
      <c r="F20" s="284" t="s">
        <v>150</v>
      </c>
      <c r="G20" s="286"/>
      <c r="H20" s="286"/>
      <c r="I20" s="286"/>
      <c r="J20" s="287"/>
      <c r="L20" s="303">
        <f>③!$M$170</f>
        <v>0</v>
      </c>
    </row>
    <row r="21" spans="1:14" ht="31.5" customHeight="1" x14ac:dyDescent="0.25">
      <c r="A21" s="394"/>
      <c r="B21" s="288" t="s">
        <v>3</v>
      </c>
      <c r="C21" s="289"/>
      <c r="D21" s="398">
        <f t="shared" ref="D21:D23" si="2">L21</f>
        <v>0</v>
      </c>
      <c r="E21" s="399"/>
      <c r="F21" s="288" t="s">
        <v>151</v>
      </c>
      <c r="G21" s="290"/>
      <c r="H21" s="290"/>
      <c r="I21" s="290"/>
      <c r="J21" s="291"/>
      <c r="L21" s="304">
        <f>'６号-３'!$Q$13</f>
        <v>0</v>
      </c>
    </row>
    <row r="22" spans="1:14" ht="31.5" customHeight="1" x14ac:dyDescent="0.25">
      <c r="A22" s="394"/>
      <c r="B22" s="288" t="s">
        <v>4</v>
      </c>
      <c r="C22" s="289"/>
      <c r="D22" s="398">
        <f t="shared" si="2"/>
        <v>0</v>
      </c>
      <c r="E22" s="399"/>
      <c r="F22" s="288" t="s">
        <v>152</v>
      </c>
      <c r="G22" s="290"/>
      <c r="H22" s="290"/>
      <c r="I22" s="290"/>
      <c r="J22" s="291"/>
      <c r="L22" s="304">
        <f>'６号-４'!$Q$13</f>
        <v>0</v>
      </c>
    </row>
    <row r="23" spans="1:14" ht="31.5" customHeight="1" x14ac:dyDescent="0.25">
      <c r="A23" s="394"/>
      <c r="B23" s="288" t="s">
        <v>117</v>
      </c>
      <c r="C23" s="289"/>
      <c r="D23" s="398">
        <f t="shared" si="2"/>
        <v>0</v>
      </c>
      <c r="E23" s="399"/>
      <c r="F23" s="288" t="s">
        <v>169</v>
      </c>
      <c r="G23" s="290"/>
      <c r="H23" s="290"/>
      <c r="I23" s="290"/>
      <c r="J23" s="291"/>
      <c r="L23" s="304">
        <f>'６号-５'!$Q$13</f>
        <v>0</v>
      </c>
    </row>
    <row r="24" spans="1:14" ht="31.5" customHeight="1" thickBot="1" x14ac:dyDescent="0.3">
      <c r="A24" s="395"/>
      <c r="B24" s="400" t="str">
        <f>A20&amp;"計"</f>
        <v>計</v>
      </c>
      <c r="C24" s="401"/>
      <c r="D24" s="402">
        <f>SUM(D20:E23)</f>
        <v>0</v>
      </c>
      <c r="E24" s="403"/>
      <c r="F24" s="404"/>
      <c r="G24" s="405"/>
      <c r="H24" s="405"/>
      <c r="I24" s="405"/>
      <c r="J24" s="406"/>
      <c r="L24" s="305"/>
    </row>
    <row r="25" spans="1:14" ht="31.5" customHeight="1" x14ac:dyDescent="0.25">
      <c r="A25" s="393" t="str">
        <f>IF(ISERROR(IF('５号'!U28="","",MONTH('５号'!U28))),"",IF('５号'!U28="","",MONTH('５号'!U28)))</f>
        <v/>
      </c>
      <c r="B25" s="284" t="s">
        <v>1</v>
      </c>
      <c r="C25" s="285"/>
      <c r="D25" s="396">
        <f>L25</f>
        <v>0</v>
      </c>
      <c r="E25" s="397"/>
      <c r="F25" s="284" t="s">
        <v>150</v>
      </c>
      <c r="G25" s="286"/>
      <c r="H25" s="286"/>
      <c r="I25" s="286"/>
      <c r="J25" s="287"/>
      <c r="L25" s="303">
        <f>④!$M$170</f>
        <v>0</v>
      </c>
    </row>
    <row r="26" spans="1:14" ht="31.5" customHeight="1" x14ac:dyDescent="0.25">
      <c r="A26" s="394"/>
      <c r="B26" s="288" t="s">
        <v>3</v>
      </c>
      <c r="C26" s="289"/>
      <c r="D26" s="398">
        <f t="shared" ref="D26:D28" si="3">L26</f>
        <v>0</v>
      </c>
      <c r="E26" s="399"/>
      <c r="F26" s="288" t="s">
        <v>151</v>
      </c>
      <c r="G26" s="290"/>
      <c r="H26" s="290"/>
      <c r="I26" s="290"/>
      <c r="J26" s="291"/>
      <c r="L26" s="304">
        <f>'６号-３'!$Q$14</f>
        <v>0</v>
      </c>
    </row>
    <row r="27" spans="1:14" ht="31.5" customHeight="1" x14ac:dyDescent="0.25">
      <c r="A27" s="394"/>
      <c r="B27" s="288" t="s">
        <v>4</v>
      </c>
      <c r="C27" s="289"/>
      <c r="D27" s="398">
        <f t="shared" si="3"/>
        <v>0</v>
      </c>
      <c r="E27" s="399"/>
      <c r="F27" s="288" t="s">
        <v>152</v>
      </c>
      <c r="G27" s="290"/>
      <c r="H27" s="290"/>
      <c r="I27" s="290"/>
      <c r="J27" s="291"/>
      <c r="L27" s="304">
        <f>'６号-４'!$Q$14</f>
        <v>0</v>
      </c>
    </row>
    <row r="28" spans="1:14" ht="31.5" customHeight="1" thickBot="1" x14ac:dyDescent="0.3">
      <c r="A28" s="394"/>
      <c r="B28" s="288" t="s">
        <v>117</v>
      </c>
      <c r="C28" s="289"/>
      <c r="D28" s="398">
        <f t="shared" si="3"/>
        <v>0</v>
      </c>
      <c r="E28" s="399"/>
      <c r="F28" s="288" t="s">
        <v>169</v>
      </c>
      <c r="G28" s="290"/>
      <c r="H28" s="290"/>
      <c r="I28" s="290"/>
      <c r="J28" s="291"/>
      <c r="L28" s="304">
        <f>'６号-５'!$Q$14</f>
        <v>0</v>
      </c>
    </row>
    <row r="29" spans="1:14" ht="31.5" customHeight="1" thickBot="1" x14ac:dyDescent="0.3">
      <c r="A29" s="395"/>
      <c r="B29" s="400" t="str">
        <f>A25&amp;"計"</f>
        <v>計</v>
      </c>
      <c r="C29" s="401"/>
      <c r="D29" s="402">
        <f>SUM(D25:E28)</f>
        <v>0</v>
      </c>
      <c r="E29" s="403"/>
      <c r="F29" s="404"/>
      <c r="G29" s="405"/>
      <c r="H29" s="405"/>
      <c r="I29" s="405"/>
      <c r="J29" s="406"/>
      <c r="L29" s="305"/>
      <c r="N29" s="306" t="s">
        <v>155</v>
      </c>
    </row>
    <row r="30" spans="1:14" ht="31.5" customHeight="1" x14ac:dyDescent="0.25">
      <c r="A30" s="393" t="str">
        <f>IF(ISERROR(IF('５号'!U29="","",MONTH('５号'!U29))),"",IF('５号'!U29="","",MONTH('５号'!U29)))</f>
        <v/>
      </c>
      <c r="B30" s="284" t="s">
        <v>1</v>
      </c>
      <c r="C30" s="285"/>
      <c r="D30" s="396">
        <f>L30</f>
        <v>0</v>
      </c>
      <c r="E30" s="397"/>
      <c r="F30" s="284" t="s">
        <v>150</v>
      </c>
      <c r="G30" s="286"/>
      <c r="H30" s="286"/>
      <c r="I30" s="286"/>
      <c r="J30" s="287"/>
      <c r="L30" s="303">
        <f>⑤!$M$170</f>
        <v>0</v>
      </c>
      <c r="N30" s="307">
        <f>SUM(L10,L15,L20,L25,L30)</f>
        <v>0</v>
      </c>
    </row>
    <row r="31" spans="1:14" ht="31.5" customHeight="1" x14ac:dyDescent="0.25">
      <c r="A31" s="394"/>
      <c r="B31" s="288" t="s">
        <v>3</v>
      </c>
      <c r="C31" s="289"/>
      <c r="D31" s="398">
        <f t="shared" ref="D31:D33" si="4">L31</f>
        <v>0</v>
      </c>
      <c r="E31" s="399"/>
      <c r="F31" s="288" t="s">
        <v>151</v>
      </c>
      <c r="G31" s="290"/>
      <c r="H31" s="290"/>
      <c r="I31" s="290"/>
      <c r="J31" s="291"/>
      <c r="L31" s="304">
        <f>'６号-３'!$Q$15</f>
        <v>0</v>
      </c>
      <c r="N31" s="307">
        <f t="shared" ref="N31:N33" si="5">SUM(L11,L16,L21,L26,L31)</f>
        <v>0</v>
      </c>
    </row>
    <row r="32" spans="1:14" ht="31.5" customHeight="1" x14ac:dyDescent="0.25">
      <c r="A32" s="394"/>
      <c r="B32" s="288" t="s">
        <v>4</v>
      </c>
      <c r="C32" s="289"/>
      <c r="D32" s="398">
        <f t="shared" si="4"/>
        <v>0</v>
      </c>
      <c r="E32" s="399"/>
      <c r="F32" s="288" t="s">
        <v>152</v>
      </c>
      <c r="G32" s="290"/>
      <c r="H32" s="290"/>
      <c r="I32" s="290"/>
      <c r="J32" s="291"/>
      <c r="L32" s="304">
        <f>'６号-４'!$Q$15</f>
        <v>0</v>
      </c>
      <c r="N32" s="307">
        <f t="shared" si="5"/>
        <v>0</v>
      </c>
    </row>
    <row r="33" spans="1:14" ht="31.5" customHeight="1" thickBot="1" x14ac:dyDescent="0.3">
      <c r="A33" s="394"/>
      <c r="B33" s="288" t="s">
        <v>117</v>
      </c>
      <c r="C33" s="289"/>
      <c r="D33" s="398">
        <f t="shared" si="4"/>
        <v>0</v>
      </c>
      <c r="E33" s="399"/>
      <c r="F33" s="288" t="s">
        <v>169</v>
      </c>
      <c r="G33" s="290"/>
      <c r="H33" s="290"/>
      <c r="I33" s="290"/>
      <c r="J33" s="291"/>
      <c r="L33" s="304">
        <f>'６号-５'!$Q$15</f>
        <v>0</v>
      </c>
      <c r="N33" s="307">
        <f t="shared" si="5"/>
        <v>0</v>
      </c>
    </row>
    <row r="34" spans="1:14" ht="31.5" customHeight="1" thickBot="1" x14ac:dyDescent="0.3">
      <c r="A34" s="395"/>
      <c r="B34" s="400" t="str">
        <f>A30&amp;"計"</f>
        <v>計</v>
      </c>
      <c r="C34" s="401"/>
      <c r="D34" s="402">
        <f>SUM(D30:E33)</f>
        <v>0</v>
      </c>
      <c r="E34" s="403"/>
      <c r="F34" s="404"/>
      <c r="G34" s="405"/>
      <c r="H34" s="405"/>
      <c r="I34" s="405"/>
      <c r="J34" s="406"/>
      <c r="L34" s="308"/>
      <c r="N34" s="309">
        <f>SUM(N30:N33)</f>
        <v>0</v>
      </c>
    </row>
    <row r="35" spans="1:14" ht="31.5" customHeight="1" x14ac:dyDescent="0.25">
      <c r="A35" s="310"/>
      <c r="B35" s="310"/>
      <c r="C35" s="310"/>
      <c r="D35" s="310"/>
      <c r="E35" s="310"/>
      <c r="F35" s="310"/>
      <c r="G35" s="310"/>
      <c r="H35" s="310"/>
      <c r="I35" s="310"/>
      <c r="J35" s="310"/>
    </row>
    <row r="36" spans="1:14" ht="9.75" customHeight="1" x14ac:dyDescent="0.25">
      <c r="A36" s="310"/>
      <c r="B36" s="310"/>
      <c r="C36" s="310"/>
      <c r="D36" s="310"/>
      <c r="E36" s="310"/>
      <c r="F36" s="310"/>
      <c r="G36" s="310"/>
      <c r="H36" s="310"/>
      <c r="I36" s="310"/>
      <c r="J36" s="310"/>
    </row>
  </sheetData>
  <sheetProtection sheet="1" selectLockedCells="1" selectUnlockedCells="1"/>
  <mergeCells count="47">
    <mergeCell ref="F5:G5"/>
    <mergeCell ref="C5:D5"/>
    <mergeCell ref="B9:C9"/>
    <mergeCell ref="F9:J9"/>
    <mergeCell ref="C6:H6"/>
    <mergeCell ref="C7:H7"/>
    <mergeCell ref="D9:E9"/>
    <mergeCell ref="D10:E10"/>
    <mergeCell ref="D11:E11"/>
    <mergeCell ref="A10:A14"/>
    <mergeCell ref="A15:A19"/>
    <mergeCell ref="D15:E15"/>
    <mergeCell ref="D16:E16"/>
    <mergeCell ref="D17:E17"/>
    <mergeCell ref="D18:E18"/>
    <mergeCell ref="B19:C19"/>
    <mergeCell ref="D19:E19"/>
    <mergeCell ref="F34:J34"/>
    <mergeCell ref="D13:E13"/>
    <mergeCell ref="D14:E14"/>
    <mergeCell ref="A20:A24"/>
    <mergeCell ref="D12:E12"/>
    <mergeCell ref="D20:E20"/>
    <mergeCell ref="D21:E21"/>
    <mergeCell ref="B24:C24"/>
    <mergeCell ref="B14:C14"/>
    <mergeCell ref="F29:J29"/>
    <mergeCell ref="F14:J14"/>
    <mergeCell ref="F19:J19"/>
    <mergeCell ref="D22:E22"/>
    <mergeCell ref="D23:E23"/>
    <mergeCell ref="D24:E24"/>
    <mergeCell ref="F24:J24"/>
    <mergeCell ref="A25:A29"/>
    <mergeCell ref="D25:E25"/>
    <mergeCell ref="D26:E26"/>
    <mergeCell ref="D27:E27"/>
    <mergeCell ref="A30:A34"/>
    <mergeCell ref="D30:E30"/>
    <mergeCell ref="D31:E31"/>
    <mergeCell ref="D32:E32"/>
    <mergeCell ref="D33:E33"/>
    <mergeCell ref="B34:C34"/>
    <mergeCell ref="D34:E34"/>
    <mergeCell ref="D28:E28"/>
    <mergeCell ref="B29:C29"/>
    <mergeCell ref="D29:E29"/>
  </mergeCells>
  <phoneticPr fontId="2"/>
  <conditionalFormatting sqref="A30:J32 A34:J34 A33:E33 G33:J33">
    <cfRule type="expression" dxfId="0" priority="1">
      <formula>AND($A$30="",$A$10&lt;&gt;"")</formula>
    </cfRule>
  </conditionalFormatting>
  <printOptions horizontalCentered="1" verticalCentered="1"/>
  <pageMargins left="0.15748031496062992" right="0.15748031496062992" top="0.27559055118110237" bottom="0.27559055118110237" header="0.15748031496062992" footer="0.15748031496062992"/>
  <pageSetup paperSize="9" scale="84" fitToWidth="0" orientation="portrait" blackAndWhite="1" r:id="rId1"/>
  <headerFooter>
    <oddHeader xml:space="preserve">&amp;R&amp;10
. </oddHeader>
    <oddFooter>&amp;L&amp;10　.&amp;CPC版&amp;R&amp;8.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AR177"/>
  <sheetViews>
    <sheetView showGridLines="0" view="pageBreakPreview"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81" customWidth="1"/>
    <col min="30" max="31" width="9.25" style="82" customWidth="1"/>
    <col min="32" max="33" width="15.625" style="82" customWidth="1"/>
    <col min="34" max="34" width="9.75" style="82"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30"/>
      <c r="AD2" s="131"/>
      <c r="AE2" s="131"/>
      <c r="AF2" s="131"/>
      <c r="AG2" s="131"/>
      <c r="AH2" s="131"/>
      <c r="AI2" s="129"/>
    </row>
    <row r="3" spans="1:39" ht="33" customHeight="1" x14ac:dyDescent="0.15">
      <c r="A3" s="53"/>
      <c r="B3" s="53"/>
      <c r="C3" s="143"/>
      <c r="D3" s="41"/>
      <c r="E3" s="41"/>
      <c r="F3" s="41"/>
      <c r="G3" s="75"/>
      <c r="H3" s="42"/>
      <c r="I3" s="43"/>
      <c r="J3" s="43"/>
      <c r="K3" s="43"/>
      <c r="L3" s="43"/>
      <c r="M3" s="43"/>
      <c r="N3" s="75"/>
      <c r="O3" s="43"/>
      <c r="P3" s="75"/>
      <c r="Q3" s="43"/>
      <c r="R3" s="43"/>
      <c r="S3" s="75"/>
      <c r="T3" s="43"/>
      <c r="U3" s="75"/>
      <c r="V3" s="75"/>
      <c r="W3" s="75"/>
      <c r="X3" s="248" t="str">
        <f>'５号'!$Y$2</f>
        <v>令和元年度補正第１回</v>
      </c>
      <c r="Y3" s="247"/>
      <c r="AC3" s="128" t="str">
        <f>IF('５号'!$I$5="","",INDEX('５号'!$U$10:'５号'!$U$23,MATCH('５号'!$I$5,'５号'!$T$10:'５号'!$T$23,0)))</f>
        <v/>
      </c>
      <c r="AD3" s="134" t="e">
        <f>YEAR(K6)</f>
        <v>#VALUE!</v>
      </c>
      <c r="AE3" s="134"/>
      <c r="AF3" s="16" t="e">
        <f>MONTH(AC3)</f>
        <v>#VALUE!</v>
      </c>
      <c r="AG3" s="16"/>
      <c r="AH3" s="138" t="s">
        <v>92</v>
      </c>
    </row>
    <row r="4" spans="1:39" ht="28.5" customHeight="1" x14ac:dyDescent="0.15">
      <c r="A4" s="53"/>
      <c r="B4" s="53"/>
      <c r="C4" s="220" t="s">
        <v>170</v>
      </c>
      <c r="D4" s="41"/>
      <c r="E4" s="41"/>
      <c r="F4" s="41"/>
      <c r="G4" s="41"/>
      <c r="H4" s="75"/>
      <c r="I4" s="75"/>
      <c r="J4" s="75"/>
      <c r="K4" s="75"/>
      <c r="L4" s="75"/>
      <c r="M4" s="75"/>
      <c r="N4" s="44"/>
      <c r="O4" s="531" t="s">
        <v>126</v>
      </c>
      <c r="P4" s="531"/>
      <c r="Q4" s="531"/>
      <c r="R4" s="532" t="str">
        <f>IF('５号'!G11="","",'５号'!G11)</f>
        <v/>
      </c>
      <c r="S4" s="532"/>
      <c r="T4" s="532"/>
      <c r="U4" s="532"/>
      <c r="V4" s="532"/>
      <c r="W4" s="532"/>
      <c r="X4" s="532"/>
      <c r="Y4" s="218" t="s">
        <v>27</v>
      </c>
      <c r="AC4" s="82"/>
      <c r="AF4" s="16"/>
      <c r="AG4" s="16"/>
      <c r="AH4" s="138" t="s">
        <v>93</v>
      </c>
    </row>
    <row r="5" spans="1:39" ht="16.5" customHeight="1" x14ac:dyDescent="0.15">
      <c r="A5" s="53"/>
      <c r="B5" s="53"/>
      <c r="C5" s="220"/>
      <c r="D5" s="41"/>
      <c r="E5" s="41"/>
      <c r="F5" s="41"/>
      <c r="G5" s="41"/>
      <c r="H5" s="75"/>
      <c r="I5" s="75"/>
      <c r="J5" s="75"/>
      <c r="K5" s="75"/>
      <c r="L5" s="75"/>
      <c r="M5" s="75"/>
      <c r="N5" s="44"/>
      <c r="O5" s="316"/>
      <c r="P5" s="316"/>
      <c r="Q5" s="316"/>
      <c r="R5" s="237"/>
      <c r="S5" s="237"/>
      <c r="T5" s="237"/>
      <c r="U5" s="237"/>
      <c r="V5" s="237"/>
      <c r="W5" s="237"/>
      <c r="X5" s="237"/>
      <c r="Y5" s="238"/>
      <c r="AC5" s="82"/>
      <c r="AF5" s="16"/>
      <c r="AG5" s="16"/>
      <c r="AH5" s="79"/>
    </row>
    <row r="6" spans="1:39" ht="28.5" customHeight="1" x14ac:dyDescent="0.2">
      <c r="A6" s="53"/>
      <c r="B6" s="53"/>
      <c r="C6" s="219" t="s">
        <v>94</v>
      </c>
      <c r="D6" s="74"/>
      <c r="E6" s="74"/>
      <c r="F6" s="74"/>
      <c r="G6" s="74"/>
      <c r="H6" s="75"/>
      <c r="I6" s="127"/>
      <c r="J6" s="127"/>
      <c r="K6" s="534" t="str">
        <f>IF(AC3="","（ 　　年　　月 ）",AC3)</f>
        <v>（ 　　年　　月 ）</v>
      </c>
      <c r="L6" s="534"/>
      <c r="M6" s="534"/>
      <c r="N6" s="534"/>
      <c r="O6" s="534"/>
      <c r="P6" s="531" t="s">
        <v>95</v>
      </c>
      <c r="Q6" s="531"/>
      <c r="R6" s="533" t="str">
        <f>IF('５号'!G19="","",'５号'!G19)</f>
        <v/>
      </c>
      <c r="S6" s="533"/>
      <c r="T6" s="533"/>
      <c r="U6" s="533"/>
      <c r="V6" s="533"/>
      <c r="W6" s="533"/>
      <c r="X6" s="533"/>
      <c r="Y6" s="218" t="s">
        <v>27</v>
      </c>
      <c r="AC6" s="145" t="s">
        <v>96</v>
      </c>
      <c r="AD6" s="142" t="s">
        <v>97</v>
      </c>
      <c r="AE6" s="142" t="s">
        <v>98</v>
      </c>
      <c r="AF6" s="142" t="s">
        <v>128</v>
      </c>
      <c r="AG6" s="221" t="s">
        <v>135</v>
      </c>
      <c r="AH6" s="16"/>
    </row>
    <row r="7" spans="1:39" ht="27" customHeight="1" x14ac:dyDescent="0.15">
      <c r="A7" s="53"/>
      <c r="B7" s="53"/>
      <c r="C7" s="45"/>
      <c r="D7" s="46"/>
      <c r="E7" s="46"/>
      <c r="F7" s="46"/>
      <c r="G7" s="46"/>
      <c r="H7" s="46"/>
      <c r="I7" s="47"/>
      <c r="J7" s="46"/>
      <c r="K7" s="46"/>
      <c r="L7" s="46"/>
      <c r="M7" s="46"/>
      <c r="N7" s="46"/>
      <c r="O7" s="45"/>
      <c r="P7" s="46"/>
      <c r="Q7" s="46"/>
      <c r="R7" s="46"/>
      <c r="S7" s="46"/>
      <c r="T7" s="46"/>
      <c r="U7" s="46"/>
      <c r="V7" s="46"/>
      <c r="W7" s="75"/>
      <c r="X7" s="75"/>
      <c r="Y7" s="145" t="s">
        <v>134</v>
      </c>
      <c r="AD7" s="81"/>
      <c r="AE7" s="81"/>
      <c r="AF7" s="83"/>
      <c r="AG7" s="83"/>
      <c r="AH7" s="138"/>
    </row>
    <row r="8" spans="1:39" ht="29.25" customHeight="1" x14ac:dyDescent="0.15">
      <c r="A8" s="469">
        <v>1</v>
      </c>
      <c r="B8" s="470"/>
      <c r="C8" s="206" t="s">
        <v>133</v>
      </c>
      <c r="D8" s="215"/>
      <c r="E8" s="204" t="s">
        <v>67</v>
      </c>
      <c r="F8" s="215"/>
      <c r="G8" s="204" t="s">
        <v>86</v>
      </c>
      <c r="H8" s="215"/>
      <c r="I8" s="204" t="s">
        <v>67</v>
      </c>
      <c r="J8" s="215"/>
      <c r="K8" s="205" t="s">
        <v>87</v>
      </c>
      <c r="L8" s="207" t="s">
        <v>68</v>
      </c>
      <c r="M8" s="216"/>
      <c r="N8" s="203" t="s">
        <v>88</v>
      </c>
      <c r="O8" s="215"/>
      <c r="P8" s="203" t="s">
        <v>87</v>
      </c>
      <c r="Q8" s="207" t="s">
        <v>130</v>
      </c>
      <c r="R8" s="249"/>
      <c r="S8" s="203" t="s">
        <v>88</v>
      </c>
      <c r="T8" s="215"/>
      <c r="U8" s="203" t="s">
        <v>87</v>
      </c>
      <c r="V8" s="207" t="s">
        <v>127</v>
      </c>
      <c r="W8" s="217"/>
      <c r="X8" s="208" t="s">
        <v>37</v>
      </c>
      <c r="Z8" s="133"/>
      <c r="AA8" s="132"/>
      <c r="AC8" s="132">
        <f>IF(OR(D8="",F8=""),0,TIME(D8,F8,0))</f>
        <v>0</v>
      </c>
      <c r="AD8" s="132">
        <f>IF(OR(D8="",F8="",H8="",J8=""),0,TIME(H8,J8,0))</f>
        <v>0</v>
      </c>
      <c r="AE8" s="132">
        <f>IF(OR(D8="",F8=""),0,TIME(M8,O8,0))</f>
        <v>0</v>
      </c>
      <c r="AF8" s="137">
        <f>AD8-AC8-AE8</f>
        <v>0</v>
      </c>
      <c r="AG8" s="137">
        <f>TIME(R8,T8,)</f>
        <v>0</v>
      </c>
      <c r="AH8" s="314" t="str">
        <f>IF(AF8&gt;=AG8,"","ERR")</f>
        <v/>
      </c>
    </row>
    <row r="9" spans="1:39" ht="15" customHeight="1" x14ac:dyDescent="0.2">
      <c r="A9" s="471"/>
      <c r="B9" s="472"/>
      <c r="C9" s="417" t="s">
        <v>132</v>
      </c>
      <c r="D9" s="210"/>
      <c r="E9" s="211" t="str">
        <f>IF(AH8="ERR","研修時間を確認してください","")</f>
        <v/>
      </c>
      <c r="F9" s="210"/>
      <c r="G9" s="210"/>
      <c r="H9" s="211"/>
      <c r="I9" s="210"/>
      <c r="J9" s="210"/>
      <c r="K9" s="210"/>
      <c r="L9" s="210"/>
      <c r="M9" s="210"/>
      <c r="N9" s="210"/>
      <c r="O9" s="210"/>
      <c r="P9" s="210"/>
      <c r="Q9" s="212" t="str">
        <f>IF(AH9="ERR","助成対象研修人数を入力してください","")</f>
        <v/>
      </c>
      <c r="R9" s="213"/>
      <c r="S9" s="213"/>
      <c r="T9" s="213"/>
      <c r="U9" s="213"/>
      <c r="V9" s="213"/>
      <c r="W9" s="213"/>
      <c r="X9" s="214"/>
      <c r="AB9" s="78"/>
      <c r="AC9" s="86"/>
      <c r="AD9" s="86"/>
      <c r="AE9" s="86"/>
      <c r="AF9" s="84"/>
      <c r="AG9" s="84"/>
      <c r="AH9" s="314" t="str">
        <f>IF(W8&lt;&gt;"","",IF(R8&lt;&gt;"","ERR",""))</f>
        <v/>
      </c>
      <c r="AJ9" s="317"/>
      <c r="AL9" s="87"/>
      <c r="AM9" s="88"/>
    </row>
    <row r="10" spans="1:39" ht="24" customHeight="1" thickBot="1" x14ac:dyDescent="0.25">
      <c r="A10" s="471"/>
      <c r="B10" s="472"/>
      <c r="C10" s="418"/>
      <c r="D10" s="464"/>
      <c r="E10" s="465"/>
      <c r="F10" s="465"/>
      <c r="G10" s="465"/>
      <c r="H10" s="465"/>
      <c r="I10" s="465"/>
      <c r="J10" s="465"/>
      <c r="K10" s="465"/>
      <c r="L10" s="465"/>
      <c r="M10" s="465"/>
      <c r="N10" s="465"/>
      <c r="O10" s="465"/>
      <c r="P10" s="465"/>
      <c r="Q10" s="465"/>
      <c r="R10" s="465"/>
      <c r="S10" s="465"/>
      <c r="T10" s="465"/>
      <c r="U10" s="465"/>
      <c r="V10" s="465"/>
      <c r="W10" s="465"/>
      <c r="X10" s="466"/>
      <c r="AB10" s="78"/>
      <c r="AC10" s="86"/>
      <c r="AD10" s="86"/>
      <c r="AE10" s="86"/>
      <c r="AF10" s="84"/>
      <c r="AG10" s="84"/>
      <c r="AH10" s="314"/>
      <c r="AJ10" s="317"/>
      <c r="AL10" s="87"/>
      <c r="AM10" s="88"/>
    </row>
    <row r="11" spans="1:39" ht="24" customHeight="1" thickBot="1" x14ac:dyDescent="0.2">
      <c r="A11" s="473"/>
      <c r="B11" s="474"/>
      <c r="C11" s="250" t="s">
        <v>129</v>
      </c>
      <c r="D11" s="467"/>
      <c r="E11" s="467"/>
      <c r="F11" s="467"/>
      <c r="G11" s="467"/>
      <c r="H11" s="467"/>
      <c r="I11" s="467"/>
      <c r="J11" s="467"/>
      <c r="K11" s="467"/>
      <c r="L11" s="467"/>
      <c r="M11" s="467"/>
      <c r="N11" s="467"/>
      <c r="O11" s="467"/>
      <c r="P11" s="467"/>
      <c r="Q11" s="467"/>
      <c r="R11" s="467"/>
      <c r="S11" s="467"/>
      <c r="T11" s="467"/>
      <c r="U11" s="467"/>
      <c r="V11" s="467"/>
      <c r="W11" s="467"/>
      <c r="X11" s="468"/>
      <c r="AB11" s="78"/>
      <c r="AC11" s="86"/>
      <c r="AD11" s="86"/>
      <c r="AE11" s="86"/>
      <c r="AF11" s="84"/>
      <c r="AG11" s="84"/>
      <c r="AH11" s="314"/>
      <c r="AL11" s="87"/>
      <c r="AM11" s="88"/>
    </row>
    <row r="12" spans="1:39" ht="29.25" customHeight="1" x14ac:dyDescent="0.15">
      <c r="A12" s="469"/>
      <c r="B12" s="470"/>
      <c r="C12" s="206" t="s">
        <v>133</v>
      </c>
      <c r="D12" s="215"/>
      <c r="E12" s="204" t="s">
        <v>67</v>
      </c>
      <c r="F12" s="215"/>
      <c r="G12" s="204" t="s">
        <v>86</v>
      </c>
      <c r="H12" s="215"/>
      <c r="I12" s="204" t="s">
        <v>67</v>
      </c>
      <c r="J12" s="215"/>
      <c r="K12" s="205" t="s">
        <v>87</v>
      </c>
      <c r="L12" s="207" t="s">
        <v>68</v>
      </c>
      <c r="M12" s="216"/>
      <c r="N12" s="203" t="s">
        <v>88</v>
      </c>
      <c r="O12" s="215"/>
      <c r="P12" s="203" t="s">
        <v>87</v>
      </c>
      <c r="Q12" s="207" t="s">
        <v>130</v>
      </c>
      <c r="R12" s="249"/>
      <c r="S12" s="203" t="s">
        <v>88</v>
      </c>
      <c r="T12" s="215"/>
      <c r="U12" s="203" t="s">
        <v>87</v>
      </c>
      <c r="V12" s="207" t="s">
        <v>127</v>
      </c>
      <c r="W12" s="217"/>
      <c r="X12" s="208" t="s">
        <v>37</v>
      </c>
      <c r="Z12" s="133"/>
      <c r="AA12" s="132"/>
      <c r="AC12" s="132">
        <f>IF(OR(D12="",F12=""),0,TIME(D12,F12,0))</f>
        <v>0</v>
      </c>
      <c r="AD12" s="132">
        <f>IF(OR(D12="",F12="",H12="",J12=""),0,TIME(H12,J12,0))</f>
        <v>0</v>
      </c>
      <c r="AE12" s="132">
        <f>IF(OR(D12="",F12=""),0,TIME(M12,O12,0))</f>
        <v>0</v>
      </c>
      <c r="AF12" s="137">
        <f>AD12-AC12-AE12</f>
        <v>0</v>
      </c>
      <c r="AG12" s="137">
        <f>TIME(R12,T12,)</f>
        <v>0</v>
      </c>
      <c r="AH12" s="314" t="str">
        <f>IF(AF12&gt;=AG12,"","ERR")</f>
        <v/>
      </c>
    </row>
    <row r="13" spans="1:39" ht="15" customHeight="1" x14ac:dyDescent="0.2">
      <c r="A13" s="471"/>
      <c r="B13" s="472"/>
      <c r="C13" s="417" t="s">
        <v>132</v>
      </c>
      <c r="D13" s="210"/>
      <c r="E13" s="211" t="str">
        <f>IF(AH12="ERR","研修時間を確認してください","")</f>
        <v/>
      </c>
      <c r="F13" s="210"/>
      <c r="G13" s="210"/>
      <c r="H13" s="211"/>
      <c r="I13" s="210"/>
      <c r="J13" s="210"/>
      <c r="K13" s="210"/>
      <c r="L13" s="210"/>
      <c r="M13" s="210"/>
      <c r="N13" s="210"/>
      <c r="O13" s="210"/>
      <c r="P13" s="210"/>
      <c r="Q13" s="212" t="str">
        <f>IF(AH13="ERR","助成対象研修人数を入力してください","")</f>
        <v/>
      </c>
      <c r="R13" s="213"/>
      <c r="S13" s="213"/>
      <c r="T13" s="213"/>
      <c r="U13" s="213"/>
      <c r="V13" s="213"/>
      <c r="W13" s="213"/>
      <c r="X13" s="214"/>
      <c r="AB13" s="78"/>
      <c r="AC13" s="86"/>
      <c r="AD13" s="86"/>
      <c r="AE13" s="86"/>
      <c r="AF13" s="84"/>
      <c r="AG13" s="84"/>
      <c r="AH13" s="314" t="str">
        <f>IF(W12&lt;&gt;"","",IF(R12&lt;&gt;"","ERR",""))</f>
        <v/>
      </c>
      <c r="AJ13" s="317"/>
      <c r="AL13" s="87"/>
      <c r="AM13" s="88"/>
    </row>
    <row r="14" spans="1:39" ht="24" customHeight="1" thickBot="1" x14ac:dyDescent="0.25">
      <c r="A14" s="471"/>
      <c r="B14" s="472"/>
      <c r="C14" s="418"/>
      <c r="D14" s="464"/>
      <c r="E14" s="465"/>
      <c r="F14" s="465"/>
      <c r="G14" s="465"/>
      <c r="H14" s="465"/>
      <c r="I14" s="465"/>
      <c r="J14" s="465"/>
      <c r="K14" s="465"/>
      <c r="L14" s="465"/>
      <c r="M14" s="465"/>
      <c r="N14" s="465"/>
      <c r="O14" s="465"/>
      <c r="P14" s="465"/>
      <c r="Q14" s="465"/>
      <c r="R14" s="465"/>
      <c r="S14" s="465"/>
      <c r="T14" s="465"/>
      <c r="U14" s="465"/>
      <c r="V14" s="465"/>
      <c r="W14" s="465"/>
      <c r="X14" s="466"/>
      <c r="AB14" s="78"/>
      <c r="AC14" s="86"/>
      <c r="AD14" s="86"/>
      <c r="AE14" s="86"/>
      <c r="AF14" s="84"/>
      <c r="AG14" s="84"/>
      <c r="AH14" s="314"/>
      <c r="AJ14" s="317"/>
      <c r="AL14" s="87"/>
      <c r="AM14" s="88"/>
    </row>
    <row r="15" spans="1:39" ht="24" customHeight="1" thickBot="1" x14ac:dyDescent="0.2">
      <c r="A15" s="473"/>
      <c r="B15" s="474"/>
      <c r="C15" s="250"/>
      <c r="D15" s="467"/>
      <c r="E15" s="467"/>
      <c r="F15" s="467"/>
      <c r="G15" s="467"/>
      <c r="H15" s="467"/>
      <c r="I15" s="467"/>
      <c r="J15" s="467"/>
      <c r="K15" s="467"/>
      <c r="L15" s="467"/>
      <c r="M15" s="467"/>
      <c r="N15" s="467"/>
      <c r="O15" s="467"/>
      <c r="P15" s="467"/>
      <c r="Q15" s="467"/>
      <c r="R15" s="467"/>
      <c r="S15" s="467"/>
      <c r="T15" s="467"/>
      <c r="U15" s="467"/>
      <c r="V15" s="467"/>
      <c r="W15" s="467"/>
      <c r="X15" s="468"/>
      <c r="AB15" s="78"/>
      <c r="AC15" s="86"/>
      <c r="AD15" s="86"/>
      <c r="AE15" s="86"/>
      <c r="AF15" s="84"/>
      <c r="AG15" s="84"/>
      <c r="AH15" s="314"/>
      <c r="AL15" s="87"/>
      <c r="AM15" s="88"/>
    </row>
    <row r="16" spans="1:39" ht="29.25" customHeight="1" x14ac:dyDescent="0.15">
      <c r="A16" s="469"/>
      <c r="B16" s="470"/>
      <c r="C16" s="206" t="s">
        <v>133</v>
      </c>
      <c r="D16" s="215"/>
      <c r="E16" s="204" t="s">
        <v>67</v>
      </c>
      <c r="F16" s="215"/>
      <c r="G16" s="204" t="s">
        <v>86</v>
      </c>
      <c r="H16" s="215"/>
      <c r="I16" s="204" t="s">
        <v>67</v>
      </c>
      <c r="J16" s="215"/>
      <c r="K16" s="205" t="s">
        <v>87</v>
      </c>
      <c r="L16" s="207" t="s">
        <v>68</v>
      </c>
      <c r="M16" s="216"/>
      <c r="N16" s="203" t="s">
        <v>88</v>
      </c>
      <c r="O16" s="215"/>
      <c r="P16" s="203" t="s">
        <v>87</v>
      </c>
      <c r="Q16" s="207" t="s">
        <v>130</v>
      </c>
      <c r="R16" s="249"/>
      <c r="S16" s="203" t="s">
        <v>88</v>
      </c>
      <c r="T16" s="215"/>
      <c r="U16" s="203" t="s">
        <v>87</v>
      </c>
      <c r="V16" s="207" t="s">
        <v>127</v>
      </c>
      <c r="W16" s="217"/>
      <c r="X16" s="208" t="s">
        <v>37</v>
      </c>
      <c r="Z16" s="133"/>
      <c r="AA16" s="132"/>
      <c r="AC16" s="132">
        <f>IF(OR(D16="",F16=""),0,TIME(D16,F16,0))</f>
        <v>0</v>
      </c>
      <c r="AD16" s="132">
        <f>IF(OR(D16="",F16="",H16="",J16=""),0,TIME(H16,J16,0))</f>
        <v>0</v>
      </c>
      <c r="AE16" s="132">
        <f>IF(OR(D16="",F16=""),0,TIME(M16,O16,0))</f>
        <v>0</v>
      </c>
      <c r="AF16" s="137">
        <f>AD16-AC16-AE16</f>
        <v>0</v>
      </c>
      <c r="AG16" s="137">
        <f>TIME(R16,T16,)</f>
        <v>0</v>
      </c>
      <c r="AH16" s="314" t="str">
        <f>IF(AF16&gt;=AG16,"","ERR")</f>
        <v/>
      </c>
    </row>
    <row r="17" spans="1:39" ht="15" customHeight="1" x14ac:dyDescent="0.2">
      <c r="A17" s="471"/>
      <c r="B17" s="472"/>
      <c r="C17" s="417" t="s">
        <v>132</v>
      </c>
      <c r="D17" s="210"/>
      <c r="E17" s="211" t="str">
        <f>IF(AH16="ERR","研修時間を確認してください","")</f>
        <v/>
      </c>
      <c r="F17" s="210"/>
      <c r="G17" s="210"/>
      <c r="H17" s="211"/>
      <c r="I17" s="210"/>
      <c r="J17" s="210"/>
      <c r="K17" s="210"/>
      <c r="L17" s="210"/>
      <c r="M17" s="210"/>
      <c r="N17" s="210"/>
      <c r="O17" s="210"/>
      <c r="P17" s="210"/>
      <c r="Q17" s="212" t="str">
        <f>IF(AH17="ERR","助成対象研修人数を入力してください","")</f>
        <v/>
      </c>
      <c r="R17" s="213"/>
      <c r="S17" s="213"/>
      <c r="T17" s="213"/>
      <c r="U17" s="213"/>
      <c r="V17" s="213"/>
      <c r="W17" s="213"/>
      <c r="X17" s="214"/>
      <c r="AB17" s="78"/>
      <c r="AC17" s="86"/>
      <c r="AD17" s="86"/>
      <c r="AE17" s="86"/>
      <c r="AF17" s="84"/>
      <c r="AG17" s="84"/>
      <c r="AH17" s="314" t="str">
        <f>IF(W16&lt;&gt;"","",IF(R16&lt;&gt;"","ERR",""))</f>
        <v/>
      </c>
      <c r="AJ17" s="317"/>
      <c r="AL17" s="87"/>
      <c r="AM17" s="88"/>
    </row>
    <row r="18" spans="1:39" ht="24" customHeight="1" thickBot="1" x14ac:dyDescent="0.25">
      <c r="A18" s="471"/>
      <c r="B18" s="472"/>
      <c r="C18" s="418"/>
      <c r="D18" s="464"/>
      <c r="E18" s="465"/>
      <c r="F18" s="465"/>
      <c r="G18" s="465"/>
      <c r="H18" s="465"/>
      <c r="I18" s="465"/>
      <c r="J18" s="465"/>
      <c r="K18" s="465"/>
      <c r="L18" s="465"/>
      <c r="M18" s="465"/>
      <c r="N18" s="465"/>
      <c r="O18" s="465"/>
      <c r="P18" s="465"/>
      <c r="Q18" s="465"/>
      <c r="R18" s="465"/>
      <c r="S18" s="465"/>
      <c r="T18" s="465"/>
      <c r="U18" s="465"/>
      <c r="V18" s="465"/>
      <c r="W18" s="465"/>
      <c r="X18" s="466"/>
      <c r="AB18" s="78"/>
      <c r="AC18" s="86"/>
      <c r="AD18" s="86"/>
      <c r="AE18" s="86"/>
      <c r="AF18" s="84"/>
      <c r="AG18" s="84"/>
      <c r="AH18" s="314"/>
      <c r="AJ18" s="317"/>
      <c r="AL18" s="87"/>
      <c r="AM18" s="88"/>
    </row>
    <row r="19" spans="1:39" ht="24" customHeight="1" thickBot="1" x14ac:dyDescent="0.2">
      <c r="A19" s="473"/>
      <c r="B19" s="474"/>
      <c r="C19" s="250"/>
      <c r="D19" s="467"/>
      <c r="E19" s="467"/>
      <c r="F19" s="467"/>
      <c r="G19" s="467"/>
      <c r="H19" s="467"/>
      <c r="I19" s="467"/>
      <c r="J19" s="467"/>
      <c r="K19" s="467"/>
      <c r="L19" s="467"/>
      <c r="M19" s="467"/>
      <c r="N19" s="467"/>
      <c r="O19" s="467"/>
      <c r="P19" s="467"/>
      <c r="Q19" s="467"/>
      <c r="R19" s="467"/>
      <c r="S19" s="467"/>
      <c r="T19" s="467"/>
      <c r="U19" s="467"/>
      <c r="V19" s="467"/>
      <c r="W19" s="467"/>
      <c r="X19" s="468"/>
      <c r="AB19" s="78"/>
      <c r="AC19" s="86"/>
      <c r="AD19" s="86"/>
      <c r="AE19" s="86"/>
      <c r="AF19" s="84"/>
      <c r="AG19" s="84"/>
      <c r="AH19" s="314"/>
      <c r="AL19" s="87"/>
      <c r="AM19" s="88"/>
    </row>
    <row r="20" spans="1:39" ht="29.25" customHeight="1" x14ac:dyDescent="0.15">
      <c r="A20" s="469"/>
      <c r="B20" s="470"/>
      <c r="C20" s="206" t="s">
        <v>133</v>
      </c>
      <c r="D20" s="215"/>
      <c r="E20" s="204" t="s">
        <v>67</v>
      </c>
      <c r="F20" s="215"/>
      <c r="G20" s="204" t="s">
        <v>86</v>
      </c>
      <c r="H20" s="215"/>
      <c r="I20" s="204" t="s">
        <v>67</v>
      </c>
      <c r="J20" s="215"/>
      <c r="K20" s="205" t="s">
        <v>87</v>
      </c>
      <c r="L20" s="207" t="s">
        <v>68</v>
      </c>
      <c r="M20" s="216"/>
      <c r="N20" s="203" t="s">
        <v>88</v>
      </c>
      <c r="O20" s="215"/>
      <c r="P20" s="203" t="s">
        <v>87</v>
      </c>
      <c r="Q20" s="207" t="s">
        <v>130</v>
      </c>
      <c r="R20" s="249"/>
      <c r="S20" s="203" t="s">
        <v>88</v>
      </c>
      <c r="T20" s="215"/>
      <c r="U20" s="203" t="s">
        <v>87</v>
      </c>
      <c r="V20" s="207" t="s">
        <v>127</v>
      </c>
      <c r="W20" s="217"/>
      <c r="X20" s="208" t="s">
        <v>37</v>
      </c>
      <c r="Z20" s="133"/>
      <c r="AA20" s="132"/>
      <c r="AC20" s="132">
        <f>IF(OR(D20="",F20=""),0,TIME(D20,F20,0))</f>
        <v>0</v>
      </c>
      <c r="AD20" s="132">
        <f>IF(OR(D20="",F20="",H20="",J20=""),0,TIME(H20,J20,0))</f>
        <v>0</v>
      </c>
      <c r="AE20" s="132">
        <f>IF(OR(D20="",F20=""),0,TIME(M20,O20,0))</f>
        <v>0</v>
      </c>
      <c r="AF20" s="137">
        <f>AD20-AC20-AE20</f>
        <v>0</v>
      </c>
      <c r="AG20" s="137">
        <f>TIME(R20,T20,)</f>
        <v>0</v>
      </c>
      <c r="AH20" s="314" t="str">
        <f>IF(AF20&gt;=AG20,"","ERR")</f>
        <v/>
      </c>
    </row>
    <row r="21" spans="1:39" ht="15" customHeight="1" x14ac:dyDescent="0.2">
      <c r="A21" s="471"/>
      <c r="B21" s="472"/>
      <c r="C21" s="417" t="s">
        <v>132</v>
      </c>
      <c r="D21" s="210"/>
      <c r="E21" s="211" t="str">
        <f>IF(AH20="ERR","研修時間を確認してください","")</f>
        <v/>
      </c>
      <c r="F21" s="210"/>
      <c r="G21" s="210"/>
      <c r="H21" s="211"/>
      <c r="I21" s="210"/>
      <c r="J21" s="210"/>
      <c r="K21" s="210"/>
      <c r="L21" s="210"/>
      <c r="M21" s="210"/>
      <c r="N21" s="210"/>
      <c r="O21" s="210"/>
      <c r="P21" s="210"/>
      <c r="Q21" s="212" t="str">
        <f>IF(AH21="ERR","助成対象研修人数を入力してください","")</f>
        <v/>
      </c>
      <c r="R21" s="213"/>
      <c r="S21" s="213"/>
      <c r="T21" s="213"/>
      <c r="U21" s="213"/>
      <c r="V21" s="213"/>
      <c r="W21" s="213"/>
      <c r="X21" s="214"/>
      <c r="AB21" s="78"/>
      <c r="AC21" s="86"/>
      <c r="AD21" s="86"/>
      <c r="AE21" s="86"/>
      <c r="AF21" s="84"/>
      <c r="AG21" s="84"/>
      <c r="AH21" s="314" t="str">
        <f>IF(W20&lt;&gt;"","",IF(R20&lt;&gt;"","ERR",""))</f>
        <v/>
      </c>
      <c r="AJ21" s="317"/>
      <c r="AL21" s="87"/>
      <c r="AM21" s="88"/>
    </row>
    <row r="22" spans="1:39" ht="24" customHeight="1" thickBot="1" x14ac:dyDescent="0.25">
      <c r="A22" s="471"/>
      <c r="B22" s="472"/>
      <c r="C22" s="418"/>
      <c r="D22" s="464"/>
      <c r="E22" s="465"/>
      <c r="F22" s="465"/>
      <c r="G22" s="465"/>
      <c r="H22" s="465"/>
      <c r="I22" s="465"/>
      <c r="J22" s="465"/>
      <c r="K22" s="465"/>
      <c r="L22" s="465"/>
      <c r="M22" s="465"/>
      <c r="N22" s="465"/>
      <c r="O22" s="465"/>
      <c r="P22" s="465"/>
      <c r="Q22" s="465"/>
      <c r="R22" s="465"/>
      <c r="S22" s="465"/>
      <c r="T22" s="465"/>
      <c r="U22" s="465"/>
      <c r="V22" s="465"/>
      <c r="W22" s="465"/>
      <c r="X22" s="466"/>
      <c r="AB22" s="78"/>
      <c r="AC22" s="86"/>
      <c r="AD22" s="86"/>
      <c r="AE22" s="86"/>
      <c r="AF22" s="84"/>
      <c r="AG22" s="84"/>
      <c r="AH22" s="314"/>
      <c r="AJ22" s="317"/>
      <c r="AL22" s="87"/>
      <c r="AM22" s="88"/>
    </row>
    <row r="23" spans="1:39" ht="24" customHeight="1" thickBot="1" x14ac:dyDescent="0.2">
      <c r="A23" s="473"/>
      <c r="B23" s="474"/>
      <c r="C23" s="250"/>
      <c r="D23" s="467"/>
      <c r="E23" s="467"/>
      <c r="F23" s="467"/>
      <c r="G23" s="467"/>
      <c r="H23" s="467"/>
      <c r="I23" s="467"/>
      <c r="J23" s="467"/>
      <c r="K23" s="467"/>
      <c r="L23" s="467"/>
      <c r="M23" s="467"/>
      <c r="N23" s="467"/>
      <c r="O23" s="467"/>
      <c r="P23" s="467"/>
      <c r="Q23" s="467"/>
      <c r="R23" s="467"/>
      <c r="S23" s="467"/>
      <c r="T23" s="467"/>
      <c r="U23" s="467"/>
      <c r="V23" s="467"/>
      <c r="W23" s="467"/>
      <c r="X23" s="468"/>
      <c r="AB23" s="78"/>
      <c r="AC23" s="86"/>
      <c r="AD23" s="86"/>
      <c r="AE23" s="86"/>
      <c r="AF23" s="84"/>
      <c r="AG23" s="84"/>
      <c r="AH23" s="314"/>
      <c r="AL23" s="87"/>
      <c r="AM23" s="88"/>
    </row>
    <row r="24" spans="1:39" ht="29.25" customHeight="1" x14ac:dyDescent="0.15">
      <c r="A24" s="469"/>
      <c r="B24" s="470"/>
      <c r="C24" s="206" t="s">
        <v>133</v>
      </c>
      <c r="D24" s="215"/>
      <c r="E24" s="204" t="s">
        <v>67</v>
      </c>
      <c r="F24" s="215"/>
      <c r="G24" s="204" t="s">
        <v>86</v>
      </c>
      <c r="H24" s="215"/>
      <c r="I24" s="204" t="s">
        <v>67</v>
      </c>
      <c r="J24" s="215"/>
      <c r="K24" s="205" t="s">
        <v>87</v>
      </c>
      <c r="L24" s="207" t="s">
        <v>68</v>
      </c>
      <c r="M24" s="216"/>
      <c r="N24" s="203" t="s">
        <v>88</v>
      </c>
      <c r="O24" s="215"/>
      <c r="P24" s="203" t="s">
        <v>87</v>
      </c>
      <c r="Q24" s="207" t="s">
        <v>130</v>
      </c>
      <c r="R24" s="249"/>
      <c r="S24" s="203" t="s">
        <v>88</v>
      </c>
      <c r="T24" s="215"/>
      <c r="U24" s="203" t="s">
        <v>87</v>
      </c>
      <c r="V24" s="207" t="s">
        <v>127</v>
      </c>
      <c r="W24" s="217"/>
      <c r="X24" s="208" t="s">
        <v>37</v>
      </c>
      <c r="Z24" s="133"/>
      <c r="AA24" s="132"/>
      <c r="AC24" s="132">
        <f>IF(OR(D24="",F24=""),0,TIME(D24,F24,0))</f>
        <v>0</v>
      </c>
      <c r="AD24" s="132">
        <f>IF(OR(D24="",F24="",H24="",J24=""),0,TIME(H24,J24,0))</f>
        <v>0</v>
      </c>
      <c r="AE24" s="132">
        <f>IF(OR(D24="",F24=""),0,TIME(M24,O24,0))</f>
        <v>0</v>
      </c>
      <c r="AF24" s="137">
        <f>AD24-AC24-AE24</f>
        <v>0</v>
      </c>
      <c r="AG24" s="137">
        <f>TIME(R24,T24,)</f>
        <v>0</v>
      </c>
      <c r="AH24" s="314" t="str">
        <f>IF(AF24&gt;=AG24,"","ERR")</f>
        <v/>
      </c>
    </row>
    <row r="25" spans="1:39" ht="15" customHeight="1" x14ac:dyDescent="0.2">
      <c r="A25" s="471"/>
      <c r="B25" s="472"/>
      <c r="C25" s="417" t="s">
        <v>132</v>
      </c>
      <c r="D25" s="210"/>
      <c r="E25" s="211" t="str">
        <f>IF(AH24="ERR","研修時間を確認してください","")</f>
        <v/>
      </c>
      <c r="F25" s="210"/>
      <c r="G25" s="210"/>
      <c r="H25" s="211"/>
      <c r="I25" s="210"/>
      <c r="J25" s="210"/>
      <c r="K25" s="210"/>
      <c r="L25" s="210"/>
      <c r="M25" s="210"/>
      <c r="N25" s="210"/>
      <c r="O25" s="210"/>
      <c r="P25" s="210"/>
      <c r="Q25" s="212" t="str">
        <f>IF(AH25="ERR","助成対象研修人数を入力してください","")</f>
        <v/>
      </c>
      <c r="R25" s="213"/>
      <c r="S25" s="213"/>
      <c r="T25" s="213"/>
      <c r="U25" s="213"/>
      <c r="V25" s="213"/>
      <c r="W25" s="213"/>
      <c r="X25" s="214"/>
      <c r="AB25" s="78"/>
      <c r="AC25" s="86"/>
      <c r="AD25" s="86"/>
      <c r="AE25" s="86"/>
      <c r="AF25" s="84"/>
      <c r="AG25" s="84"/>
      <c r="AH25" s="314" t="str">
        <f>IF(W24&lt;&gt;"","",IF(R24&lt;&gt;"","ERR",""))</f>
        <v/>
      </c>
      <c r="AJ25" s="317"/>
      <c r="AL25" s="87"/>
      <c r="AM25" s="88"/>
    </row>
    <row r="26" spans="1:39" ht="24" customHeight="1" thickBot="1" x14ac:dyDescent="0.25">
      <c r="A26" s="471"/>
      <c r="B26" s="472"/>
      <c r="C26" s="418"/>
      <c r="D26" s="464"/>
      <c r="E26" s="465"/>
      <c r="F26" s="465"/>
      <c r="G26" s="465"/>
      <c r="H26" s="465"/>
      <c r="I26" s="465"/>
      <c r="J26" s="465"/>
      <c r="K26" s="465"/>
      <c r="L26" s="465"/>
      <c r="M26" s="465"/>
      <c r="N26" s="465"/>
      <c r="O26" s="465"/>
      <c r="P26" s="465"/>
      <c r="Q26" s="465"/>
      <c r="R26" s="465"/>
      <c r="S26" s="465"/>
      <c r="T26" s="465"/>
      <c r="U26" s="465"/>
      <c r="V26" s="465"/>
      <c r="W26" s="465"/>
      <c r="X26" s="466"/>
      <c r="AB26" s="78"/>
      <c r="AC26" s="86"/>
      <c r="AD26" s="86"/>
      <c r="AE26" s="86"/>
      <c r="AF26" s="84"/>
      <c r="AG26" s="84"/>
      <c r="AH26" s="314"/>
      <c r="AJ26" s="317"/>
      <c r="AL26" s="87"/>
      <c r="AM26" s="88"/>
    </row>
    <row r="27" spans="1:39" ht="24" customHeight="1" thickBot="1" x14ac:dyDescent="0.2">
      <c r="A27" s="473"/>
      <c r="B27" s="474"/>
      <c r="C27" s="250"/>
      <c r="D27" s="467"/>
      <c r="E27" s="467"/>
      <c r="F27" s="467"/>
      <c r="G27" s="467"/>
      <c r="H27" s="467"/>
      <c r="I27" s="467"/>
      <c r="J27" s="467"/>
      <c r="K27" s="467"/>
      <c r="L27" s="467"/>
      <c r="M27" s="467"/>
      <c r="N27" s="467"/>
      <c r="O27" s="467"/>
      <c r="P27" s="467"/>
      <c r="Q27" s="467"/>
      <c r="R27" s="467"/>
      <c r="S27" s="467"/>
      <c r="T27" s="467"/>
      <c r="U27" s="467"/>
      <c r="V27" s="467"/>
      <c r="W27" s="467"/>
      <c r="X27" s="468"/>
      <c r="AB27" s="78"/>
      <c r="AC27" s="86"/>
      <c r="AD27" s="86"/>
      <c r="AE27" s="86"/>
      <c r="AF27" s="84"/>
      <c r="AG27" s="84"/>
      <c r="AH27" s="314"/>
      <c r="AL27" s="87"/>
      <c r="AM27" s="88"/>
    </row>
    <row r="28" spans="1:39" ht="29.25" customHeight="1" x14ac:dyDescent="0.15">
      <c r="A28" s="469"/>
      <c r="B28" s="470"/>
      <c r="C28" s="206" t="s">
        <v>133</v>
      </c>
      <c r="D28" s="215"/>
      <c r="E28" s="204" t="s">
        <v>67</v>
      </c>
      <c r="F28" s="215"/>
      <c r="G28" s="204" t="s">
        <v>86</v>
      </c>
      <c r="H28" s="215"/>
      <c r="I28" s="204" t="s">
        <v>67</v>
      </c>
      <c r="J28" s="215"/>
      <c r="K28" s="205" t="s">
        <v>87</v>
      </c>
      <c r="L28" s="207" t="s">
        <v>68</v>
      </c>
      <c r="M28" s="216"/>
      <c r="N28" s="203" t="s">
        <v>88</v>
      </c>
      <c r="O28" s="215"/>
      <c r="P28" s="203" t="s">
        <v>87</v>
      </c>
      <c r="Q28" s="207" t="s">
        <v>130</v>
      </c>
      <c r="R28" s="249"/>
      <c r="S28" s="203" t="s">
        <v>88</v>
      </c>
      <c r="T28" s="215"/>
      <c r="U28" s="203" t="s">
        <v>87</v>
      </c>
      <c r="V28" s="207" t="s">
        <v>127</v>
      </c>
      <c r="W28" s="217"/>
      <c r="X28" s="208" t="s">
        <v>37</v>
      </c>
      <c r="Z28" s="133"/>
      <c r="AA28" s="132"/>
      <c r="AC28" s="132">
        <f>IF(OR(D28="",F28=""),0,TIME(D28,F28,0))</f>
        <v>0</v>
      </c>
      <c r="AD28" s="132">
        <f>IF(OR(D28="",F28="",H28="",J28=""),0,TIME(H28,J28,0))</f>
        <v>0</v>
      </c>
      <c r="AE28" s="132">
        <f>IF(OR(D28="",F28=""),0,TIME(M28,O28,0))</f>
        <v>0</v>
      </c>
      <c r="AF28" s="137">
        <f>AD28-AC28-AE28</f>
        <v>0</v>
      </c>
      <c r="AG28" s="137">
        <f>TIME(R28,T28,)</f>
        <v>0</v>
      </c>
      <c r="AH28" s="314" t="str">
        <f>IF(AF28&gt;=AG28,"","ERR")</f>
        <v/>
      </c>
    </row>
    <row r="29" spans="1:39" ht="15" customHeight="1" x14ac:dyDescent="0.2">
      <c r="A29" s="471"/>
      <c r="B29" s="472"/>
      <c r="C29" s="417" t="s">
        <v>132</v>
      </c>
      <c r="D29" s="210"/>
      <c r="E29" s="211" t="str">
        <f>IF(AH28="ERR","研修時間を確認してください","")</f>
        <v/>
      </c>
      <c r="F29" s="210"/>
      <c r="G29" s="210"/>
      <c r="H29" s="211"/>
      <c r="I29" s="210"/>
      <c r="J29" s="210"/>
      <c r="K29" s="210"/>
      <c r="L29" s="210"/>
      <c r="M29" s="210"/>
      <c r="N29" s="210"/>
      <c r="O29" s="210"/>
      <c r="P29" s="210"/>
      <c r="Q29" s="212" t="str">
        <f>IF(AH29="ERR","助成対象研修人数を入力してください","")</f>
        <v/>
      </c>
      <c r="R29" s="213"/>
      <c r="S29" s="213"/>
      <c r="T29" s="213"/>
      <c r="U29" s="213"/>
      <c r="V29" s="213"/>
      <c r="W29" s="213"/>
      <c r="X29" s="214"/>
      <c r="AB29" s="78"/>
      <c r="AC29" s="86"/>
      <c r="AD29" s="86"/>
      <c r="AE29" s="86"/>
      <c r="AF29" s="84"/>
      <c r="AG29" s="84"/>
      <c r="AH29" s="314" t="str">
        <f>IF(W28&lt;&gt;"","",IF(R28&lt;&gt;"","ERR",""))</f>
        <v/>
      </c>
      <c r="AJ29" s="317"/>
      <c r="AL29" s="87"/>
      <c r="AM29" s="88"/>
    </row>
    <row r="30" spans="1:39" ht="24" customHeight="1" thickBot="1" x14ac:dyDescent="0.25">
      <c r="A30" s="471"/>
      <c r="B30" s="472"/>
      <c r="C30" s="418"/>
      <c r="D30" s="464"/>
      <c r="E30" s="465"/>
      <c r="F30" s="465"/>
      <c r="G30" s="465"/>
      <c r="H30" s="465"/>
      <c r="I30" s="465"/>
      <c r="J30" s="465"/>
      <c r="K30" s="465"/>
      <c r="L30" s="465"/>
      <c r="M30" s="465"/>
      <c r="N30" s="465"/>
      <c r="O30" s="465"/>
      <c r="P30" s="465"/>
      <c r="Q30" s="465"/>
      <c r="R30" s="465"/>
      <c r="S30" s="465"/>
      <c r="T30" s="465"/>
      <c r="U30" s="465"/>
      <c r="V30" s="465"/>
      <c r="W30" s="465"/>
      <c r="X30" s="466"/>
      <c r="AB30" s="78"/>
      <c r="AC30" s="86"/>
      <c r="AD30" s="86"/>
      <c r="AE30" s="86"/>
      <c r="AF30" s="84"/>
      <c r="AG30" s="84"/>
      <c r="AH30" s="314"/>
      <c r="AJ30" s="317"/>
      <c r="AL30" s="87"/>
      <c r="AM30" s="88"/>
    </row>
    <row r="31" spans="1:39" ht="24" customHeight="1" thickBot="1" x14ac:dyDescent="0.2">
      <c r="A31" s="473"/>
      <c r="B31" s="474"/>
      <c r="C31" s="250"/>
      <c r="D31" s="467"/>
      <c r="E31" s="467"/>
      <c r="F31" s="467"/>
      <c r="G31" s="467"/>
      <c r="H31" s="467"/>
      <c r="I31" s="467"/>
      <c r="J31" s="467"/>
      <c r="K31" s="467"/>
      <c r="L31" s="467"/>
      <c r="M31" s="467"/>
      <c r="N31" s="467"/>
      <c r="O31" s="467"/>
      <c r="P31" s="467"/>
      <c r="Q31" s="467"/>
      <c r="R31" s="467"/>
      <c r="S31" s="467"/>
      <c r="T31" s="467"/>
      <c r="U31" s="467"/>
      <c r="V31" s="467"/>
      <c r="W31" s="467"/>
      <c r="X31" s="468"/>
      <c r="AB31" s="78"/>
      <c r="AC31" s="86"/>
      <c r="AD31" s="86"/>
      <c r="AE31" s="86"/>
      <c r="AF31" s="84"/>
      <c r="AG31" s="84"/>
      <c r="AH31" s="314"/>
      <c r="AL31" s="87"/>
      <c r="AM31" s="88"/>
    </row>
    <row r="32" spans="1:39" ht="29.25" customHeight="1" x14ac:dyDescent="0.15">
      <c r="A32" s="469"/>
      <c r="B32" s="470"/>
      <c r="C32" s="206" t="s">
        <v>133</v>
      </c>
      <c r="D32" s="215"/>
      <c r="E32" s="204" t="s">
        <v>67</v>
      </c>
      <c r="F32" s="215"/>
      <c r="G32" s="204" t="s">
        <v>86</v>
      </c>
      <c r="H32" s="215"/>
      <c r="I32" s="204" t="s">
        <v>67</v>
      </c>
      <c r="J32" s="215"/>
      <c r="K32" s="205" t="s">
        <v>87</v>
      </c>
      <c r="L32" s="207" t="s">
        <v>68</v>
      </c>
      <c r="M32" s="216"/>
      <c r="N32" s="203" t="s">
        <v>88</v>
      </c>
      <c r="O32" s="215"/>
      <c r="P32" s="203" t="s">
        <v>87</v>
      </c>
      <c r="Q32" s="207" t="s">
        <v>130</v>
      </c>
      <c r="R32" s="249"/>
      <c r="S32" s="203" t="s">
        <v>88</v>
      </c>
      <c r="T32" s="215"/>
      <c r="U32" s="203" t="s">
        <v>87</v>
      </c>
      <c r="V32" s="207" t="s">
        <v>127</v>
      </c>
      <c r="W32" s="217"/>
      <c r="X32" s="208" t="s">
        <v>37</v>
      </c>
      <c r="Z32" s="133"/>
      <c r="AA32" s="132"/>
      <c r="AC32" s="132">
        <f>IF(OR(D32="",F32=""),0,TIME(D32,F32,0))</f>
        <v>0</v>
      </c>
      <c r="AD32" s="132">
        <f>IF(OR(D32="",F32="",H32="",J32=""),0,TIME(H32,J32,0))</f>
        <v>0</v>
      </c>
      <c r="AE32" s="132">
        <f>IF(OR(D32="",F32=""),0,TIME(M32,O32,0))</f>
        <v>0</v>
      </c>
      <c r="AF32" s="137">
        <f>AD32-AC32-AE32</f>
        <v>0</v>
      </c>
      <c r="AG32" s="137">
        <f>TIME(R32,T32,)</f>
        <v>0</v>
      </c>
      <c r="AH32" s="314" t="str">
        <f>IF(AF32&gt;=AG32,"","ERR")</f>
        <v/>
      </c>
    </row>
    <row r="33" spans="1:39" ht="15" customHeight="1" x14ac:dyDescent="0.2">
      <c r="A33" s="471"/>
      <c r="B33" s="472"/>
      <c r="C33" s="417" t="s">
        <v>132</v>
      </c>
      <c r="D33" s="210"/>
      <c r="E33" s="211" t="str">
        <f>IF(AH32="ERR","研修時間を確認してください","")</f>
        <v/>
      </c>
      <c r="F33" s="210"/>
      <c r="G33" s="210"/>
      <c r="H33" s="211"/>
      <c r="I33" s="210"/>
      <c r="J33" s="210"/>
      <c r="K33" s="210"/>
      <c r="L33" s="210"/>
      <c r="M33" s="210"/>
      <c r="N33" s="210"/>
      <c r="O33" s="210"/>
      <c r="P33" s="210"/>
      <c r="Q33" s="212" t="str">
        <f>IF(AH33="ERR","助成対象研修人数を入力してください","")</f>
        <v/>
      </c>
      <c r="R33" s="213"/>
      <c r="S33" s="213"/>
      <c r="T33" s="213"/>
      <c r="U33" s="213"/>
      <c r="V33" s="213"/>
      <c r="W33" s="213"/>
      <c r="X33" s="214"/>
      <c r="AB33" s="78"/>
      <c r="AC33" s="86"/>
      <c r="AD33" s="86"/>
      <c r="AE33" s="86"/>
      <c r="AF33" s="84"/>
      <c r="AG33" s="84"/>
      <c r="AH33" s="314" t="str">
        <f>IF(W32&lt;&gt;"","",IF(R32&lt;&gt;"","ERR",""))</f>
        <v/>
      </c>
      <c r="AJ33" s="317"/>
      <c r="AL33" s="87"/>
      <c r="AM33" s="88"/>
    </row>
    <row r="34" spans="1:39" ht="24" customHeight="1" thickBot="1" x14ac:dyDescent="0.25">
      <c r="A34" s="471"/>
      <c r="B34" s="472"/>
      <c r="C34" s="418"/>
      <c r="D34" s="464"/>
      <c r="E34" s="465"/>
      <c r="F34" s="465"/>
      <c r="G34" s="465"/>
      <c r="H34" s="465"/>
      <c r="I34" s="465"/>
      <c r="J34" s="465"/>
      <c r="K34" s="465"/>
      <c r="L34" s="465"/>
      <c r="M34" s="465"/>
      <c r="N34" s="465"/>
      <c r="O34" s="465"/>
      <c r="P34" s="465"/>
      <c r="Q34" s="465"/>
      <c r="R34" s="465"/>
      <c r="S34" s="465"/>
      <c r="T34" s="465"/>
      <c r="U34" s="465"/>
      <c r="V34" s="465"/>
      <c r="W34" s="465"/>
      <c r="X34" s="466"/>
      <c r="AB34" s="78"/>
      <c r="AC34" s="86"/>
      <c r="AD34" s="86"/>
      <c r="AE34" s="86"/>
      <c r="AF34" s="84"/>
      <c r="AG34" s="84"/>
      <c r="AH34" s="314"/>
      <c r="AJ34" s="317"/>
      <c r="AL34" s="87"/>
      <c r="AM34" s="88"/>
    </row>
    <row r="35" spans="1:39" ht="24" customHeight="1" thickBot="1" x14ac:dyDescent="0.2">
      <c r="A35" s="473"/>
      <c r="B35" s="474"/>
      <c r="C35" s="250"/>
      <c r="D35" s="467"/>
      <c r="E35" s="467"/>
      <c r="F35" s="467"/>
      <c r="G35" s="467"/>
      <c r="H35" s="467"/>
      <c r="I35" s="467"/>
      <c r="J35" s="467"/>
      <c r="K35" s="467"/>
      <c r="L35" s="467"/>
      <c r="M35" s="467"/>
      <c r="N35" s="467"/>
      <c r="O35" s="467"/>
      <c r="P35" s="467"/>
      <c r="Q35" s="467"/>
      <c r="R35" s="467"/>
      <c r="S35" s="467"/>
      <c r="T35" s="467"/>
      <c r="U35" s="467"/>
      <c r="V35" s="467"/>
      <c r="W35" s="467"/>
      <c r="X35" s="468"/>
      <c r="AB35" s="78"/>
      <c r="AC35" s="86"/>
      <c r="AD35" s="86"/>
      <c r="AE35" s="86"/>
      <c r="AF35" s="84"/>
      <c r="AG35" s="84"/>
      <c r="AH35" s="314"/>
      <c r="AL35" s="87"/>
      <c r="AM35" s="88"/>
    </row>
    <row r="36" spans="1:39" ht="29.25" customHeight="1" x14ac:dyDescent="0.15">
      <c r="A36" s="469"/>
      <c r="B36" s="470"/>
      <c r="C36" s="206" t="s">
        <v>133</v>
      </c>
      <c r="D36" s="215"/>
      <c r="E36" s="204" t="s">
        <v>67</v>
      </c>
      <c r="F36" s="215"/>
      <c r="G36" s="204" t="s">
        <v>86</v>
      </c>
      <c r="H36" s="215"/>
      <c r="I36" s="204" t="s">
        <v>67</v>
      </c>
      <c r="J36" s="215"/>
      <c r="K36" s="205" t="s">
        <v>87</v>
      </c>
      <c r="L36" s="207" t="s">
        <v>68</v>
      </c>
      <c r="M36" s="216"/>
      <c r="N36" s="203" t="s">
        <v>88</v>
      </c>
      <c r="O36" s="215"/>
      <c r="P36" s="203" t="s">
        <v>87</v>
      </c>
      <c r="Q36" s="207" t="s">
        <v>130</v>
      </c>
      <c r="R36" s="249"/>
      <c r="S36" s="203" t="s">
        <v>88</v>
      </c>
      <c r="T36" s="215"/>
      <c r="U36" s="203" t="s">
        <v>87</v>
      </c>
      <c r="V36" s="207" t="s">
        <v>127</v>
      </c>
      <c r="W36" s="217"/>
      <c r="X36" s="208" t="s">
        <v>37</v>
      </c>
      <c r="Z36" s="133"/>
      <c r="AA36" s="132"/>
      <c r="AC36" s="132">
        <f>IF(OR(D36="",F36=""),0,TIME(D36,F36,0))</f>
        <v>0</v>
      </c>
      <c r="AD36" s="132">
        <f>IF(OR(D36="",F36="",H36="",J36=""),0,TIME(H36,J36,0))</f>
        <v>0</v>
      </c>
      <c r="AE36" s="132">
        <f>IF(OR(D36="",F36=""),0,TIME(M36,O36,0))</f>
        <v>0</v>
      </c>
      <c r="AF36" s="137">
        <f>AD36-AC36-AE36</f>
        <v>0</v>
      </c>
      <c r="AG36" s="137">
        <f>TIME(R36,T36,)</f>
        <v>0</v>
      </c>
      <c r="AH36" s="314" t="str">
        <f>IF(AF36&gt;=AG36,"","ERR")</f>
        <v/>
      </c>
    </row>
    <row r="37" spans="1:39" ht="15" customHeight="1" x14ac:dyDescent="0.2">
      <c r="A37" s="471"/>
      <c r="B37" s="472"/>
      <c r="C37" s="417" t="s">
        <v>132</v>
      </c>
      <c r="D37" s="210"/>
      <c r="E37" s="211" t="str">
        <f>IF(AH36="ERR","研修時間を確認してください","")</f>
        <v/>
      </c>
      <c r="F37" s="210"/>
      <c r="G37" s="210"/>
      <c r="H37" s="211"/>
      <c r="I37" s="210"/>
      <c r="J37" s="210"/>
      <c r="K37" s="210"/>
      <c r="L37" s="210"/>
      <c r="M37" s="210"/>
      <c r="N37" s="210"/>
      <c r="O37" s="210"/>
      <c r="P37" s="210"/>
      <c r="Q37" s="212" t="str">
        <f>IF(AH37="ERR","助成対象研修人数を入力してください","")</f>
        <v/>
      </c>
      <c r="R37" s="213"/>
      <c r="S37" s="213"/>
      <c r="T37" s="213"/>
      <c r="U37" s="213"/>
      <c r="V37" s="213"/>
      <c r="W37" s="213"/>
      <c r="X37" s="214"/>
      <c r="AB37" s="78"/>
      <c r="AC37" s="86"/>
      <c r="AD37" s="86"/>
      <c r="AE37" s="86"/>
      <c r="AF37" s="84"/>
      <c r="AG37" s="84"/>
      <c r="AH37" s="314" t="str">
        <f>IF(W36&lt;&gt;"","",IF(R36&lt;&gt;"","ERR",""))</f>
        <v/>
      </c>
      <c r="AJ37" s="317"/>
      <c r="AL37" s="87"/>
      <c r="AM37" s="88"/>
    </row>
    <row r="38" spans="1:39" ht="24" customHeight="1" thickBot="1" x14ac:dyDescent="0.25">
      <c r="A38" s="471"/>
      <c r="B38" s="472"/>
      <c r="C38" s="418"/>
      <c r="D38" s="464"/>
      <c r="E38" s="465"/>
      <c r="F38" s="465"/>
      <c r="G38" s="465"/>
      <c r="H38" s="465"/>
      <c r="I38" s="465"/>
      <c r="J38" s="465"/>
      <c r="K38" s="465"/>
      <c r="L38" s="465"/>
      <c r="M38" s="465"/>
      <c r="N38" s="465"/>
      <c r="O38" s="465"/>
      <c r="P38" s="465"/>
      <c r="Q38" s="465"/>
      <c r="R38" s="465"/>
      <c r="S38" s="465"/>
      <c r="T38" s="465"/>
      <c r="U38" s="465"/>
      <c r="V38" s="465"/>
      <c r="W38" s="465"/>
      <c r="X38" s="466"/>
      <c r="AB38" s="78"/>
      <c r="AC38" s="86"/>
      <c r="AD38" s="86"/>
      <c r="AE38" s="86"/>
      <c r="AF38" s="84"/>
      <c r="AG38" s="84"/>
      <c r="AH38" s="314"/>
      <c r="AJ38" s="317"/>
      <c r="AL38" s="87"/>
      <c r="AM38" s="88"/>
    </row>
    <row r="39" spans="1:39" ht="24" customHeight="1" thickBot="1" x14ac:dyDescent="0.2">
      <c r="A39" s="473"/>
      <c r="B39" s="474"/>
      <c r="C39" s="250"/>
      <c r="D39" s="467"/>
      <c r="E39" s="467"/>
      <c r="F39" s="467"/>
      <c r="G39" s="467"/>
      <c r="H39" s="467"/>
      <c r="I39" s="467"/>
      <c r="J39" s="467"/>
      <c r="K39" s="467"/>
      <c r="L39" s="467"/>
      <c r="M39" s="467"/>
      <c r="N39" s="467"/>
      <c r="O39" s="467"/>
      <c r="P39" s="467"/>
      <c r="Q39" s="467"/>
      <c r="R39" s="467"/>
      <c r="S39" s="467"/>
      <c r="T39" s="467"/>
      <c r="U39" s="467"/>
      <c r="V39" s="467"/>
      <c r="W39" s="467"/>
      <c r="X39" s="468"/>
      <c r="AB39" s="78"/>
      <c r="AC39" s="86"/>
      <c r="AD39" s="86"/>
      <c r="AE39" s="86"/>
      <c r="AF39" s="84"/>
      <c r="AG39" s="84"/>
      <c r="AH39" s="314"/>
      <c r="AL39" s="87"/>
      <c r="AM39" s="88"/>
    </row>
    <row r="40" spans="1:39" ht="29.25" customHeight="1" x14ac:dyDescent="0.15">
      <c r="A40" s="469"/>
      <c r="B40" s="470"/>
      <c r="C40" s="206" t="s">
        <v>133</v>
      </c>
      <c r="D40" s="215"/>
      <c r="E40" s="204" t="s">
        <v>67</v>
      </c>
      <c r="F40" s="215"/>
      <c r="G40" s="204" t="s">
        <v>86</v>
      </c>
      <c r="H40" s="215"/>
      <c r="I40" s="204" t="s">
        <v>67</v>
      </c>
      <c r="J40" s="215"/>
      <c r="K40" s="205" t="s">
        <v>87</v>
      </c>
      <c r="L40" s="207" t="s">
        <v>68</v>
      </c>
      <c r="M40" s="216"/>
      <c r="N40" s="203" t="s">
        <v>88</v>
      </c>
      <c r="O40" s="215"/>
      <c r="P40" s="203" t="s">
        <v>87</v>
      </c>
      <c r="Q40" s="207" t="s">
        <v>130</v>
      </c>
      <c r="R40" s="249"/>
      <c r="S40" s="203" t="s">
        <v>88</v>
      </c>
      <c r="T40" s="215"/>
      <c r="U40" s="203" t="s">
        <v>87</v>
      </c>
      <c r="V40" s="207" t="s">
        <v>127</v>
      </c>
      <c r="W40" s="217"/>
      <c r="X40" s="208" t="s">
        <v>37</v>
      </c>
      <c r="Z40" s="133"/>
      <c r="AA40" s="132"/>
      <c r="AC40" s="132">
        <f>IF(OR(D40="",F40=""),0,TIME(D40,F40,0))</f>
        <v>0</v>
      </c>
      <c r="AD40" s="132">
        <f>IF(OR(D40="",F40="",H40="",J40=""),0,TIME(H40,J40,0))</f>
        <v>0</v>
      </c>
      <c r="AE40" s="132">
        <f>IF(OR(D40="",F40=""),0,TIME(M40,O40,0))</f>
        <v>0</v>
      </c>
      <c r="AF40" s="137">
        <f>AD40-AC40-AE40</f>
        <v>0</v>
      </c>
      <c r="AG40" s="137">
        <f>TIME(R40,T40,)</f>
        <v>0</v>
      </c>
      <c r="AH40" s="314" t="str">
        <f>IF(AF40&gt;=AG40,"","ERR")</f>
        <v/>
      </c>
    </row>
    <row r="41" spans="1:39" ht="15" customHeight="1" x14ac:dyDescent="0.2">
      <c r="A41" s="471"/>
      <c r="B41" s="472"/>
      <c r="C41" s="417" t="s">
        <v>132</v>
      </c>
      <c r="D41" s="210"/>
      <c r="E41" s="211" t="str">
        <f>IF(AH40="ERR","研修時間を確認してください","")</f>
        <v/>
      </c>
      <c r="F41" s="210"/>
      <c r="G41" s="210"/>
      <c r="H41" s="211"/>
      <c r="I41" s="210"/>
      <c r="J41" s="210"/>
      <c r="K41" s="210"/>
      <c r="L41" s="210"/>
      <c r="M41" s="210"/>
      <c r="N41" s="210"/>
      <c r="O41" s="210"/>
      <c r="P41" s="210"/>
      <c r="Q41" s="212" t="str">
        <f>IF(AH41="ERR","助成対象研修人数を入力してください","")</f>
        <v/>
      </c>
      <c r="R41" s="213"/>
      <c r="S41" s="213"/>
      <c r="T41" s="213"/>
      <c r="U41" s="213"/>
      <c r="V41" s="213"/>
      <c r="W41" s="213"/>
      <c r="X41" s="214"/>
      <c r="AB41" s="78"/>
      <c r="AC41" s="86"/>
      <c r="AD41" s="86"/>
      <c r="AE41" s="86"/>
      <c r="AF41" s="84"/>
      <c r="AG41" s="84"/>
      <c r="AH41" s="314" t="str">
        <f>IF(W40&lt;&gt;"","",IF(R40&lt;&gt;"","ERR",""))</f>
        <v/>
      </c>
      <c r="AJ41" s="317"/>
      <c r="AL41" s="87"/>
      <c r="AM41" s="88"/>
    </row>
    <row r="42" spans="1:39" ht="24" customHeight="1" thickBot="1" x14ac:dyDescent="0.25">
      <c r="A42" s="471"/>
      <c r="B42" s="472"/>
      <c r="C42" s="418"/>
      <c r="D42" s="464"/>
      <c r="E42" s="465"/>
      <c r="F42" s="465"/>
      <c r="G42" s="465"/>
      <c r="H42" s="465"/>
      <c r="I42" s="465"/>
      <c r="J42" s="465"/>
      <c r="K42" s="465"/>
      <c r="L42" s="465"/>
      <c r="M42" s="465"/>
      <c r="N42" s="465"/>
      <c r="O42" s="465"/>
      <c r="P42" s="465"/>
      <c r="Q42" s="465"/>
      <c r="R42" s="465"/>
      <c r="S42" s="465"/>
      <c r="T42" s="465"/>
      <c r="U42" s="465"/>
      <c r="V42" s="465"/>
      <c r="W42" s="465"/>
      <c r="X42" s="466"/>
      <c r="AB42" s="78"/>
      <c r="AC42" s="86"/>
      <c r="AD42" s="86"/>
      <c r="AE42" s="86"/>
      <c r="AF42" s="84"/>
      <c r="AG42" s="84"/>
      <c r="AH42" s="314"/>
      <c r="AJ42" s="317"/>
      <c r="AL42" s="87"/>
      <c r="AM42" s="88"/>
    </row>
    <row r="43" spans="1:39" ht="24" customHeight="1" thickBot="1" x14ac:dyDescent="0.2">
      <c r="A43" s="473"/>
      <c r="B43" s="474"/>
      <c r="C43" s="250"/>
      <c r="D43" s="467"/>
      <c r="E43" s="467"/>
      <c r="F43" s="467"/>
      <c r="G43" s="467"/>
      <c r="H43" s="467"/>
      <c r="I43" s="467"/>
      <c r="J43" s="467"/>
      <c r="K43" s="467"/>
      <c r="L43" s="467"/>
      <c r="M43" s="467"/>
      <c r="N43" s="467"/>
      <c r="O43" s="467"/>
      <c r="P43" s="467"/>
      <c r="Q43" s="467"/>
      <c r="R43" s="467"/>
      <c r="S43" s="467"/>
      <c r="T43" s="467"/>
      <c r="U43" s="467"/>
      <c r="V43" s="467"/>
      <c r="W43" s="467"/>
      <c r="X43" s="468"/>
      <c r="AB43" s="78"/>
      <c r="AC43" s="86"/>
      <c r="AD43" s="86"/>
      <c r="AE43" s="86"/>
      <c r="AF43" s="84"/>
      <c r="AG43" s="84"/>
      <c r="AH43" s="314"/>
      <c r="AL43" s="87"/>
      <c r="AM43" s="88"/>
    </row>
    <row r="44" spans="1:39" ht="29.25" customHeight="1" x14ac:dyDescent="0.15">
      <c r="A44" s="469"/>
      <c r="B44" s="470"/>
      <c r="C44" s="206" t="s">
        <v>133</v>
      </c>
      <c r="D44" s="215"/>
      <c r="E44" s="204" t="s">
        <v>67</v>
      </c>
      <c r="F44" s="215"/>
      <c r="G44" s="204" t="s">
        <v>86</v>
      </c>
      <c r="H44" s="215"/>
      <c r="I44" s="204" t="s">
        <v>67</v>
      </c>
      <c r="J44" s="215"/>
      <c r="K44" s="205" t="s">
        <v>87</v>
      </c>
      <c r="L44" s="207" t="s">
        <v>68</v>
      </c>
      <c r="M44" s="216"/>
      <c r="N44" s="203" t="s">
        <v>88</v>
      </c>
      <c r="O44" s="215"/>
      <c r="P44" s="203" t="s">
        <v>87</v>
      </c>
      <c r="Q44" s="207" t="s">
        <v>130</v>
      </c>
      <c r="R44" s="249"/>
      <c r="S44" s="203" t="s">
        <v>88</v>
      </c>
      <c r="T44" s="215"/>
      <c r="U44" s="203" t="s">
        <v>87</v>
      </c>
      <c r="V44" s="207" t="s">
        <v>127</v>
      </c>
      <c r="W44" s="217"/>
      <c r="X44" s="208" t="s">
        <v>37</v>
      </c>
      <c r="Z44" s="133"/>
      <c r="AA44" s="132"/>
      <c r="AC44" s="132">
        <f>IF(OR(D44="",F44=""),0,TIME(D44,F44,0))</f>
        <v>0</v>
      </c>
      <c r="AD44" s="132">
        <f>IF(OR(D44="",F44="",H44="",J44=""),0,TIME(H44,J44,0))</f>
        <v>0</v>
      </c>
      <c r="AE44" s="132">
        <f>IF(OR(D44="",F44=""),0,TIME(M44,O44,0))</f>
        <v>0</v>
      </c>
      <c r="AF44" s="137">
        <f>AD44-AC44-AE44</f>
        <v>0</v>
      </c>
      <c r="AG44" s="137">
        <f>TIME(R44,T44,)</f>
        <v>0</v>
      </c>
      <c r="AH44" s="314" t="str">
        <f>IF(AF44&gt;=AG44,"","ERR")</f>
        <v/>
      </c>
    </row>
    <row r="45" spans="1:39" ht="15" customHeight="1" x14ac:dyDescent="0.2">
      <c r="A45" s="471"/>
      <c r="B45" s="472"/>
      <c r="C45" s="417" t="s">
        <v>132</v>
      </c>
      <c r="D45" s="210"/>
      <c r="E45" s="211" t="str">
        <f>IF(AH44="ERR","研修時間を確認してください","")</f>
        <v/>
      </c>
      <c r="F45" s="210"/>
      <c r="G45" s="210"/>
      <c r="H45" s="211"/>
      <c r="I45" s="210"/>
      <c r="J45" s="210"/>
      <c r="K45" s="210"/>
      <c r="L45" s="210"/>
      <c r="M45" s="210"/>
      <c r="N45" s="210"/>
      <c r="O45" s="210"/>
      <c r="P45" s="210"/>
      <c r="Q45" s="212" t="str">
        <f>IF(AH45="ERR","助成対象研修人数を入力してください","")</f>
        <v/>
      </c>
      <c r="R45" s="213"/>
      <c r="S45" s="213"/>
      <c r="T45" s="213"/>
      <c r="U45" s="213"/>
      <c r="V45" s="213"/>
      <c r="W45" s="213"/>
      <c r="X45" s="214"/>
      <c r="AB45" s="78"/>
      <c r="AC45" s="86"/>
      <c r="AD45" s="86"/>
      <c r="AE45" s="86"/>
      <c r="AF45" s="84"/>
      <c r="AG45" s="84"/>
      <c r="AH45" s="314" t="str">
        <f>IF(W44&lt;&gt;"","",IF(R44&lt;&gt;"","ERR",""))</f>
        <v/>
      </c>
      <c r="AJ45" s="317"/>
      <c r="AL45" s="87"/>
      <c r="AM45" s="88"/>
    </row>
    <row r="46" spans="1:39" ht="24" customHeight="1" thickBot="1" x14ac:dyDescent="0.25">
      <c r="A46" s="471"/>
      <c r="B46" s="472"/>
      <c r="C46" s="418"/>
      <c r="D46" s="464"/>
      <c r="E46" s="465"/>
      <c r="F46" s="465"/>
      <c r="G46" s="465"/>
      <c r="H46" s="465"/>
      <c r="I46" s="465"/>
      <c r="J46" s="465"/>
      <c r="K46" s="465"/>
      <c r="L46" s="465"/>
      <c r="M46" s="465"/>
      <c r="N46" s="465"/>
      <c r="O46" s="465"/>
      <c r="P46" s="465"/>
      <c r="Q46" s="465"/>
      <c r="R46" s="465"/>
      <c r="S46" s="465"/>
      <c r="T46" s="465"/>
      <c r="U46" s="465"/>
      <c r="V46" s="465"/>
      <c r="W46" s="465"/>
      <c r="X46" s="466"/>
      <c r="AB46" s="78"/>
      <c r="AC46" s="86"/>
      <c r="AD46" s="86"/>
      <c r="AE46" s="86"/>
      <c r="AF46" s="84"/>
      <c r="AG46" s="84"/>
      <c r="AH46" s="314"/>
      <c r="AJ46" s="317"/>
      <c r="AL46" s="87"/>
      <c r="AM46" s="88"/>
    </row>
    <row r="47" spans="1:39" ht="24" customHeight="1" thickBot="1" x14ac:dyDescent="0.2">
      <c r="A47" s="473"/>
      <c r="B47" s="474"/>
      <c r="C47" s="250"/>
      <c r="D47" s="467"/>
      <c r="E47" s="467"/>
      <c r="F47" s="467"/>
      <c r="G47" s="467"/>
      <c r="H47" s="467"/>
      <c r="I47" s="467"/>
      <c r="J47" s="467"/>
      <c r="K47" s="467"/>
      <c r="L47" s="467"/>
      <c r="M47" s="467"/>
      <c r="N47" s="467"/>
      <c r="O47" s="467"/>
      <c r="P47" s="467"/>
      <c r="Q47" s="467"/>
      <c r="R47" s="467"/>
      <c r="S47" s="467"/>
      <c r="T47" s="467"/>
      <c r="U47" s="467"/>
      <c r="V47" s="467"/>
      <c r="W47" s="467"/>
      <c r="X47" s="468"/>
      <c r="AB47" s="78"/>
      <c r="AC47" s="86"/>
      <c r="AD47" s="86"/>
      <c r="AE47" s="86"/>
      <c r="AF47" s="84"/>
      <c r="AG47" s="84"/>
      <c r="AH47" s="314"/>
      <c r="AL47" s="87"/>
      <c r="AM47" s="88"/>
    </row>
    <row r="48" spans="1:39" ht="13.5" customHeight="1" x14ac:dyDescent="0.15">
      <c r="A48" s="420" t="s">
        <v>100</v>
      </c>
      <c r="B48" s="420"/>
      <c r="C48" s="419">
        <f>IF(SUMIF($W$8:$W$44,1,$AG$8:$AG$44)=0,0,SUMIF($W$8:$W$44,1,$AG$8:$AG$44))</f>
        <v>0</v>
      </c>
      <c r="D48" s="419"/>
      <c r="E48" s="420" t="s">
        <v>90</v>
      </c>
      <c r="F48" s="420"/>
      <c r="G48" s="419">
        <f>IF(SUMIF($W$8:$W$44,2,$AG$8:$AG$44)=0,0,SUMIF($W$8:$W$44,2,$AG$8:$AG$44))</f>
        <v>0</v>
      </c>
      <c r="H48" s="419"/>
      <c r="I48" s="420" t="s">
        <v>91</v>
      </c>
      <c r="J48" s="420"/>
      <c r="K48" s="419">
        <f>IF(SUMIF($W$8:$W$44,3,$AG$8:$AG$44)=0,0,SUMIF($W$8:$W$44,3,$AG$8:$AG$44))</f>
        <v>0</v>
      </c>
      <c r="L48" s="419"/>
      <c r="M48" s="147" t="s">
        <v>16</v>
      </c>
      <c r="N48" s="419">
        <f>SUM($C$48,$G$48,$K$48)</f>
        <v>0</v>
      </c>
      <c r="O48" s="419"/>
      <c r="P48" s="141"/>
      <c r="Q48" s="141"/>
      <c r="R48" s="141"/>
      <c r="S48" s="141"/>
      <c r="T48" s="141"/>
      <c r="U48" s="141"/>
      <c r="V48" s="141"/>
      <c r="W48" s="141"/>
      <c r="X48" s="141"/>
      <c r="AB48" s="78"/>
      <c r="AC48" s="86"/>
      <c r="AD48" s="86"/>
      <c r="AE48" s="86"/>
      <c r="AF48" s="84"/>
      <c r="AG48" s="84"/>
      <c r="AH48" s="314"/>
      <c r="AL48" s="87"/>
      <c r="AM48" s="88"/>
    </row>
    <row r="49" spans="1:39" ht="23.25" customHeight="1" x14ac:dyDescent="0.15">
      <c r="A49" s="126"/>
      <c r="B49" s="126"/>
      <c r="C49" s="139"/>
      <c r="D49" s="139"/>
      <c r="E49" s="139"/>
      <c r="F49" s="139"/>
      <c r="G49" s="139"/>
      <c r="H49" s="139"/>
      <c r="I49" s="140"/>
      <c r="J49" s="140"/>
      <c r="K49" s="140"/>
      <c r="L49" s="530" t="str">
        <f>$K$6</f>
        <v>（ 　　年　　月 ）</v>
      </c>
      <c r="M49" s="530"/>
      <c r="N49" s="530"/>
      <c r="O49" s="530"/>
      <c r="P49" s="530"/>
      <c r="Q49" s="530"/>
      <c r="R49" s="144" t="s">
        <v>95</v>
      </c>
      <c r="S49" s="149"/>
      <c r="T49" s="149"/>
      <c r="U49" s="149"/>
      <c r="V49" s="421" t="str">
        <f>$R$6</f>
        <v/>
      </c>
      <c r="W49" s="421"/>
      <c r="X49" s="421"/>
      <c r="AB49" s="78"/>
      <c r="AC49" s="86"/>
      <c r="AD49" s="86"/>
      <c r="AE49" s="86"/>
      <c r="AF49" s="137"/>
      <c r="AG49" s="137"/>
      <c r="AH49" s="314"/>
      <c r="AL49" s="87"/>
      <c r="AM49" s="88"/>
    </row>
    <row r="50" spans="1:39" ht="29.25" customHeight="1" x14ac:dyDescent="0.15">
      <c r="A50" s="469"/>
      <c r="B50" s="470"/>
      <c r="C50" s="206" t="s">
        <v>133</v>
      </c>
      <c r="D50" s="215"/>
      <c r="E50" s="204" t="s">
        <v>67</v>
      </c>
      <c r="F50" s="215"/>
      <c r="G50" s="204" t="s">
        <v>86</v>
      </c>
      <c r="H50" s="215"/>
      <c r="I50" s="204" t="s">
        <v>67</v>
      </c>
      <c r="J50" s="215"/>
      <c r="K50" s="205" t="s">
        <v>87</v>
      </c>
      <c r="L50" s="207" t="s">
        <v>68</v>
      </c>
      <c r="M50" s="216"/>
      <c r="N50" s="203" t="s">
        <v>88</v>
      </c>
      <c r="O50" s="215"/>
      <c r="P50" s="203" t="s">
        <v>87</v>
      </c>
      <c r="Q50" s="207" t="s">
        <v>130</v>
      </c>
      <c r="R50" s="249"/>
      <c r="S50" s="203" t="s">
        <v>88</v>
      </c>
      <c r="T50" s="215"/>
      <c r="U50" s="203" t="s">
        <v>87</v>
      </c>
      <c r="V50" s="207" t="s">
        <v>127</v>
      </c>
      <c r="W50" s="217"/>
      <c r="X50" s="208" t="s">
        <v>37</v>
      </c>
      <c r="Z50" s="133"/>
      <c r="AA50" s="132"/>
      <c r="AC50" s="132">
        <f>IF(OR(D50="",F50=""),0,TIME(D50,F50,0))</f>
        <v>0</v>
      </c>
      <c r="AD50" s="132">
        <f>IF(OR(D50="",F50="",H50="",J50=""),0,TIME(H50,J50,0))</f>
        <v>0</v>
      </c>
      <c r="AE50" s="132">
        <f>IF(OR(D50="",F50=""),0,TIME(M50,O50,0))</f>
        <v>0</v>
      </c>
      <c r="AF50" s="137">
        <f>AD50-AC50-AE50</f>
        <v>0</v>
      </c>
      <c r="AG50" s="137">
        <f>TIME(R50,T50,)</f>
        <v>0</v>
      </c>
      <c r="AH50" s="314" t="str">
        <f>IF(AF50&gt;=AG50,"","ERR")</f>
        <v/>
      </c>
    </row>
    <row r="51" spans="1:39" ht="15" customHeight="1" x14ac:dyDescent="0.2">
      <c r="A51" s="471"/>
      <c r="B51" s="472"/>
      <c r="C51" s="417" t="s">
        <v>132</v>
      </c>
      <c r="D51" s="210"/>
      <c r="E51" s="211" t="str">
        <f>IF(AH50="ERR","研修時間を確認してください","")</f>
        <v/>
      </c>
      <c r="F51" s="210"/>
      <c r="G51" s="210"/>
      <c r="H51" s="211"/>
      <c r="I51" s="210"/>
      <c r="J51" s="210"/>
      <c r="K51" s="210"/>
      <c r="L51" s="210"/>
      <c r="M51" s="210"/>
      <c r="N51" s="210"/>
      <c r="O51" s="210"/>
      <c r="P51" s="210"/>
      <c r="Q51" s="212" t="str">
        <f>IF(AH51="ERR","助成対象研修人数を入力してください","")</f>
        <v/>
      </c>
      <c r="R51" s="213"/>
      <c r="S51" s="213"/>
      <c r="T51" s="213"/>
      <c r="U51" s="213"/>
      <c r="V51" s="213"/>
      <c r="W51" s="213"/>
      <c r="X51" s="214"/>
      <c r="AB51" s="78"/>
      <c r="AC51" s="86"/>
      <c r="AD51" s="86"/>
      <c r="AE51" s="86"/>
      <c r="AF51" s="84"/>
      <c r="AG51" s="84"/>
      <c r="AH51" s="314" t="str">
        <f>IF(W50&lt;&gt;"","",IF(R50&lt;&gt;"","ERR",""))</f>
        <v/>
      </c>
      <c r="AJ51" s="317"/>
      <c r="AL51" s="87"/>
      <c r="AM51" s="88"/>
    </row>
    <row r="52" spans="1:39" ht="24" customHeight="1" thickBot="1" x14ac:dyDescent="0.25">
      <c r="A52" s="471"/>
      <c r="B52" s="472"/>
      <c r="C52" s="418"/>
      <c r="D52" s="464"/>
      <c r="E52" s="465"/>
      <c r="F52" s="465"/>
      <c r="G52" s="465"/>
      <c r="H52" s="465"/>
      <c r="I52" s="465"/>
      <c r="J52" s="465"/>
      <c r="K52" s="465"/>
      <c r="L52" s="465"/>
      <c r="M52" s="465"/>
      <c r="N52" s="465"/>
      <c r="O52" s="465"/>
      <c r="P52" s="465"/>
      <c r="Q52" s="465"/>
      <c r="R52" s="465"/>
      <c r="S52" s="465"/>
      <c r="T52" s="465"/>
      <c r="U52" s="465"/>
      <c r="V52" s="465"/>
      <c r="W52" s="465"/>
      <c r="X52" s="466"/>
      <c r="AB52" s="78"/>
      <c r="AC52" s="86"/>
      <c r="AD52" s="86"/>
      <c r="AE52" s="86"/>
      <c r="AF52" s="84"/>
      <c r="AG52" s="84"/>
      <c r="AH52" s="314"/>
      <c r="AJ52" s="317"/>
      <c r="AL52" s="87"/>
      <c r="AM52" s="88"/>
    </row>
    <row r="53" spans="1:39" ht="24" customHeight="1" thickBot="1" x14ac:dyDescent="0.2">
      <c r="A53" s="473"/>
      <c r="B53" s="474"/>
      <c r="C53" s="250"/>
      <c r="D53" s="467"/>
      <c r="E53" s="467"/>
      <c r="F53" s="467"/>
      <c r="G53" s="467"/>
      <c r="H53" s="467"/>
      <c r="I53" s="467"/>
      <c r="J53" s="467"/>
      <c r="K53" s="467"/>
      <c r="L53" s="467"/>
      <c r="M53" s="467"/>
      <c r="N53" s="467"/>
      <c r="O53" s="467"/>
      <c r="P53" s="467"/>
      <c r="Q53" s="467"/>
      <c r="R53" s="467"/>
      <c r="S53" s="467"/>
      <c r="T53" s="467"/>
      <c r="U53" s="467"/>
      <c r="V53" s="467"/>
      <c r="W53" s="467"/>
      <c r="X53" s="468"/>
      <c r="AB53" s="78"/>
      <c r="AC53" s="86"/>
      <c r="AD53" s="86"/>
      <c r="AE53" s="86"/>
      <c r="AF53" s="84"/>
      <c r="AG53" s="84"/>
      <c r="AH53" s="314"/>
      <c r="AL53" s="87"/>
      <c r="AM53" s="88"/>
    </row>
    <row r="54" spans="1:39" ht="29.25" customHeight="1" x14ac:dyDescent="0.15">
      <c r="A54" s="469"/>
      <c r="B54" s="470"/>
      <c r="C54" s="206" t="s">
        <v>133</v>
      </c>
      <c r="D54" s="215"/>
      <c r="E54" s="204" t="s">
        <v>67</v>
      </c>
      <c r="F54" s="215"/>
      <c r="G54" s="204" t="s">
        <v>86</v>
      </c>
      <c r="H54" s="215"/>
      <c r="I54" s="204" t="s">
        <v>67</v>
      </c>
      <c r="J54" s="215"/>
      <c r="K54" s="205" t="s">
        <v>87</v>
      </c>
      <c r="L54" s="207" t="s">
        <v>68</v>
      </c>
      <c r="M54" s="216"/>
      <c r="N54" s="203" t="s">
        <v>88</v>
      </c>
      <c r="O54" s="215"/>
      <c r="P54" s="203" t="s">
        <v>87</v>
      </c>
      <c r="Q54" s="207" t="s">
        <v>130</v>
      </c>
      <c r="R54" s="249"/>
      <c r="S54" s="203" t="s">
        <v>88</v>
      </c>
      <c r="T54" s="215"/>
      <c r="U54" s="203" t="s">
        <v>87</v>
      </c>
      <c r="V54" s="207" t="s">
        <v>127</v>
      </c>
      <c r="W54" s="217"/>
      <c r="X54" s="208" t="s">
        <v>37</v>
      </c>
      <c r="Z54" s="133"/>
      <c r="AA54" s="132"/>
      <c r="AC54" s="132">
        <f>IF(OR(D54="",F54=""),0,TIME(D54,F54,0))</f>
        <v>0</v>
      </c>
      <c r="AD54" s="132">
        <f>IF(OR(D54="",F54="",H54="",J54=""),0,TIME(H54,J54,0))</f>
        <v>0</v>
      </c>
      <c r="AE54" s="132">
        <f>IF(OR(D54="",F54=""),0,TIME(M54,O54,0))</f>
        <v>0</v>
      </c>
      <c r="AF54" s="137">
        <f>AD54-AC54-AE54</f>
        <v>0</v>
      </c>
      <c r="AG54" s="137">
        <f>TIME(R54,T54,)</f>
        <v>0</v>
      </c>
      <c r="AH54" s="314" t="str">
        <f>IF(AF54&gt;=AG54,"","ERR")</f>
        <v/>
      </c>
    </row>
    <row r="55" spans="1:39" ht="15" customHeight="1" x14ac:dyDescent="0.2">
      <c r="A55" s="471"/>
      <c r="B55" s="472"/>
      <c r="C55" s="417" t="s">
        <v>132</v>
      </c>
      <c r="D55" s="210"/>
      <c r="E55" s="211" t="str">
        <f>IF(AH54="ERR","研修時間を確認してください","")</f>
        <v/>
      </c>
      <c r="F55" s="210"/>
      <c r="G55" s="210"/>
      <c r="H55" s="211"/>
      <c r="I55" s="210"/>
      <c r="J55" s="210"/>
      <c r="K55" s="210"/>
      <c r="L55" s="210"/>
      <c r="M55" s="210"/>
      <c r="N55" s="210"/>
      <c r="O55" s="210"/>
      <c r="P55" s="210"/>
      <c r="Q55" s="212" t="str">
        <f>IF(AH55="ERR","助成対象研修人数を入力してください","")</f>
        <v/>
      </c>
      <c r="R55" s="213"/>
      <c r="S55" s="213"/>
      <c r="T55" s="213"/>
      <c r="U55" s="213"/>
      <c r="V55" s="213"/>
      <c r="W55" s="213"/>
      <c r="X55" s="214"/>
      <c r="AB55" s="78"/>
      <c r="AC55" s="86"/>
      <c r="AD55" s="86"/>
      <c r="AE55" s="86"/>
      <c r="AF55" s="84"/>
      <c r="AG55" s="84"/>
      <c r="AH55" s="314" t="str">
        <f>IF(W54&lt;&gt;"","",IF(R54&lt;&gt;"","ERR",""))</f>
        <v/>
      </c>
      <c r="AJ55" s="317"/>
      <c r="AL55" s="87"/>
      <c r="AM55" s="88"/>
    </row>
    <row r="56" spans="1:39" ht="24" customHeight="1" thickBot="1" x14ac:dyDescent="0.25">
      <c r="A56" s="471"/>
      <c r="B56" s="472"/>
      <c r="C56" s="418"/>
      <c r="D56" s="464"/>
      <c r="E56" s="465"/>
      <c r="F56" s="465"/>
      <c r="G56" s="465"/>
      <c r="H56" s="465"/>
      <c r="I56" s="465"/>
      <c r="J56" s="465"/>
      <c r="K56" s="465"/>
      <c r="L56" s="465"/>
      <c r="M56" s="465"/>
      <c r="N56" s="465"/>
      <c r="O56" s="465"/>
      <c r="P56" s="465"/>
      <c r="Q56" s="465"/>
      <c r="R56" s="465"/>
      <c r="S56" s="465"/>
      <c r="T56" s="465"/>
      <c r="U56" s="465"/>
      <c r="V56" s="465"/>
      <c r="W56" s="465"/>
      <c r="X56" s="466"/>
      <c r="AB56" s="78"/>
      <c r="AC56" s="86"/>
      <c r="AD56" s="86"/>
      <c r="AE56" s="86"/>
      <c r="AF56" s="84"/>
      <c r="AG56" s="84"/>
      <c r="AH56" s="314"/>
      <c r="AJ56" s="317"/>
      <c r="AL56" s="87"/>
      <c r="AM56" s="88"/>
    </row>
    <row r="57" spans="1:39" ht="24" customHeight="1" thickBot="1" x14ac:dyDescent="0.2">
      <c r="A57" s="473"/>
      <c r="B57" s="474"/>
      <c r="C57" s="250"/>
      <c r="D57" s="467"/>
      <c r="E57" s="467"/>
      <c r="F57" s="467"/>
      <c r="G57" s="467"/>
      <c r="H57" s="467"/>
      <c r="I57" s="467"/>
      <c r="J57" s="467"/>
      <c r="K57" s="467"/>
      <c r="L57" s="467"/>
      <c r="M57" s="467"/>
      <c r="N57" s="467"/>
      <c r="O57" s="467"/>
      <c r="P57" s="467"/>
      <c r="Q57" s="467"/>
      <c r="R57" s="467"/>
      <c r="S57" s="467"/>
      <c r="T57" s="467"/>
      <c r="U57" s="467"/>
      <c r="V57" s="467"/>
      <c r="W57" s="467"/>
      <c r="X57" s="468"/>
      <c r="AB57" s="78"/>
      <c r="AC57" s="86"/>
      <c r="AD57" s="86"/>
      <c r="AE57" s="86"/>
      <c r="AF57" s="84"/>
      <c r="AG57" s="84"/>
      <c r="AH57" s="314"/>
      <c r="AL57" s="87"/>
      <c r="AM57" s="88"/>
    </row>
    <row r="58" spans="1:39" ht="29.25" customHeight="1" x14ac:dyDescent="0.15">
      <c r="A58" s="469"/>
      <c r="B58" s="470"/>
      <c r="C58" s="206" t="s">
        <v>133</v>
      </c>
      <c r="D58" s="215"/>
      <c r="E58" s="204" t="s">
        <v>67</v>
      </c>
      <c r="F58" s="215"/>
      <c r="G58" s="204" t="s">
        <v>86</v>
      </c>
      <c r="H58" s="215"/>
      <c r="I58" s="204" t="s">
        <v>67</v>
      </c>
      <c r="J58" s="215"/>
      <c r="K58" s="205" t="s">
        <v>87</v>
      </c>
      <c r="L58" s="207" t="s">
        <v>68</v>
      </c>
      <c r="M58" s="216"/>
      <c r="N58" s="203" t="s">
        <v>88</v>
      </c>
      <c r="O58" s="215"/>
      <c r="P58" s="203" t="s">
        <v>87</v>
      </c>
      <c r="Q58" s="207" t="s">
        <v>130</v>
      </c>
      <c r="R58" s="249"/>
      <c r="S58" s="203" t="s">
        <v>88</v>
      </c>
      <c r="T58" s="215"/>
      <c r="U58" s="203" t="s">
        <v>87</v>
      </c>
      <c r="V58" s="207" t="s">
        <v>127</v>
      </c>
      <c r="W58" s="217"/>
      <c r="X58" s="208" t="s">
        <v>37</v>
      </c>
      <c r="Z58" s="133"/>
      <c r="AA58" s="132"/>
      <c r="AC58" s="132">
        <f>IF(OR(D58="",F58=""),0,TIME(D58,F58,0))</f>
        <v>0</v>
      </c>
      <c r="AD58" s="132">
        <f>IF(OR(D58="",F58="",H58="",J58=""),0,TIME(H58,J58,0))</f>
        <v>0</v>
      </c>
      <c r="AE58" s="132">
        <f>IF(OR(D58="",F58=""),0,TIME(M58,O58,0))</f>
        <v>0</v>
      </c>
      <c r="AF58" s="137">
        <f>AD58-AC58-AE58</f>
        <v>0</v>
      </c>
      <c r="AG58" s="137">
        <f>TIME(R58,T58,)</f>
        <v>0</v>
      </c>
      <c r="AH58" s="314" t="str">
        <f>IF(AF58&gt;=AG58,"","ERR")</f>
        <v/>
      </c>
    </row>
    <row r="59" spans="1:39" ht="15" customHeight="1" x14ac:dyDescent="0.2">
      <c r="A59" s="471"/>
      <c r="B59" s="472"/>
      <c r="C59" s="417" t="s">
        <v>132</v>
      </c>
      <c r="D59" s="210"/>
      <c r="E59" s="211" t="str">
        <f>IF(AH58="ERR","研修時間を確認してください","")</f>
        <v/>
      </c>
      <c r="F59" s="210"/>
      <c r="G59" s="210"/>
      <c r="H59" s="211"/>
      <c r="I59" s="210"/>
      <c r="J59" s="210"/>
      <c r="K59" s="210"/>
      <c r="L59" s="210"/>
      <c r="M59" s="210"/>
      <c r="N59" s="210"/>
      <c r="O59" s="210"/>
      <c r="P59" s="210"/>
      <c r="Q59" s="212" t="str">
        <f>IF(AH59="ERR","助成対象研修人数を入力してください","")</f>
        <v/>
      </c>
      <c r="R59" s="213"/>
      <c r="S59" s="213"/>
      <c r="T59" s="213"/>
      <c r="U59" s="213"/>
      <c r="V59" s="213"/>
      <c r="W59" s="213"/>
      <c r="X59" s="214"/>
      <c r="AB59" s="78"/>
      <c r="AC59" s="86"/>
      <c r="AD59" s="86"/>
      <c r="AE59" s="86"/>
      <c r="AF59" s="84"/>
      <c r="AG59" s="84"/>
      <c r="AH59" s="314" t="str">
        <f>IF(W58&lt;&gt;"","",IF(R58&lt;&gt;"","ERR",""))</f>
        <v/>
      </c>
      <c r="AJ59" s="317"/>
      <c r="AL59" s="87"/>
      <c r="AM59" s="88"/>
    </row>
    <row r="60" spans="1:39" ht="24" customHeight="1" thickBot="1" x14ac:dyDescent="0.25">
      <c r="A60" s="471"/>
      <c r="B60" s="472"/>
      <c r="C60" s="418"/>
      <c r="D60" s="464"/>
      <c r="E60" s="465"/>
      <c r="F60" s="465"/>
      <c r="G60" s="465"/>
      <c r="H60" s="465"/>
      <c r="I60" s="465"/>
      <c r="J60" s="465"/>
      <c r="K60" s="465"/>
      <c r="L60" s="465"/>
      <c r="M60" s="465"/>
      <c r="N60" s="465"/>
      <c r="O60" s="465"/>
      <c r="P60" s="465"/>
      <c r="Q60" s="465"/>
      <c r="R60" s="465"/>
      <c r="S60" s="465"/>
      <c r="T60" s="465"/>
      <c r="U60" s="465"/>
      <c r="V60" s="465"/>
      <c r="W60" s="465"/>
      <c r="X60" s="466"/>
      <c r="AB60" s="78"/>
      <c r="AC60" s="86"/>
      <c r="AD60" s="86"/>
      <c r="AE60" s="86"/>
      <c r="AF60" s="84"/>
      <c r="AG60" s="84"/>
      <c r="AH60" s="314"/>
      <c r="AJ60" s="317"/>
      <c r="AL60" s="87"/>
      <c r="AM60" s="88"/>
    </row>
    <row r="61" spans="1:39" ht="24" customHeight="1" thickBot="1" x14ac:dyDescent="0.2">
      <c r="A61" s="473"/>
      <c r="B61" s="474"/>
      <c r="C61" s="250"/>
      <c r="D61" s="467"/>
      <c r="E61" s="467"/>
      <c r="F61" s="467"/>
      <c r="G61" s="467"/>
      <c r="H61" s="467"/>
      <c r="I61" s="467"/>
      <c r="J61" s="467"/>
      <c r="K61" s="467"/>
      <c r="L61" s="467"/>
      <c r="M61" s="467"/>
      <c r="N61" s="467"/>
      <c r="O61" s="467"/>
      <c r="P61" s="467"/>
      <c r="Q61" s="467"/>
      <c r="R61" s="467"/>
      <c r="S61" s="467"/>
      <c r="T61" s="467"/>
      <c r="U61" s="467"/>
      <c r="V61" s="467"/>
      <c r="W61" s="467"/>
      <c r="X61" s="468"/>
      <c r="AB61" s="78"/>
      <c r="AC61" s="86"/>
      <c r="AD61" s="86"/>
      <c r="AE61" s="86"/>
      <c r="AF61" s="84"/>
      <c r="AG61" s="84"/>
      <c r="AH61" s="314"/>
      <c r="AL61" s="87"/>
      <c r="AM61" s="88"/>
    </row>
    <row r="62" spans="1:39" ht="29.25" customHeight="1" x14ac:dyDescent="0.15">
      <c r="A62" s="469"/>
      <c r="B62" s="470"/>
      <c r="C62" s="206" t="s">
        <v>133</v>
      </c>
      <c r="D62" s="215"/>
      <c r="E62" s="204" t="s">
        <v>67</v>
      </c>
      <c r="F62" s="215"/>
      <c r="G62" s="204" t="s">
        <v>86</v>
      </c>
      <c r="H62" s="215"/>
      <c r="I62" s="204" t="s">
        <v>67</v>
      </c>
      <c r="J62" s="215"/>
      <c r="K62" s="205" t="s">
        <v>87</v>
      </c>
      <c r="L62" s="207" t="s">
        <v>68</v>
      </c>
      <c r="M62" s="216"/>
      <c r="N62" s="203" t="s">
        <v>88</v>
      </c>
      <c r="O62" s="215"/>
      <c r="P62" s="203" t="s">
        <v>87</v>
      </c>
      <c r="Q62" s="207" t="s">
        <v>130</v>
      </c>
      <c r="R62" s="249"/>
      <c r="S62" s="203" t="s">
        <v>88</v>
      </c>
      <c r="T62" s="215"/>
      <c r="U62" s="203" t="s">
        <v>87</v>
      </c>
      <c r="V62" s="207" t="s">
        <v>127</v>
      </c>
      <c r="W62" s="217"/>
      <c r="X62" s="208" t="s">
        <v>37</v>
      </c>
      <c r="Z62" s="133"/>
      <c r="AA62" s="132"/>
      <c r="AC62" s="132">
        <f>IF(OR(D62="",F62=""),0,TIME(D62,F62,0))</f>
        <v>0</v>
      </c>
      <c r="AD62" s="132">
        <f>IF(OR(D62="",F62="",H62="",J62=""),0,TIME(H62,J62,0))</f>
        <v>0</v>
      </c>
      <c r="AE62" s="132">
        <f>IF(OR(D62="",F62=""),0,TIME(M62,O62,0))</f>
        <v>0</v>
      </c>
      <c r="AF62" s="137">
        <f>AD62-AC62-AE62</f>
        <v>0</v>
      </c>
      <c r="AG62" s="137">
        <f>TIME(R62,T62,)</f>
        <v>0</v>
      </c>
      <c r="AH62" s="314" t="str">
        <f>IF(AF62&gt;=AG62,"","ERR")</f>
        <v/>
      </c>
    </row>
    <row r="63" spans="1:39" ht="15" customHeight="1" x14ac:dyDescent="0.2">
      <c r="A63" s="471"/>
      <c r="B63" s="472"/>
      <c r="C63" s="417" t="s">
        <v>132</v>
      </c>
      <c r="D63" s="210"/>
      <c r="E63" s="211" t="str">
        <f>IF(AH62="ERR","研修時間を確認してください","")</f>
        <v/>
      </c>
      <c r="F63" s="210"/>
      <c r="G63" s="210"/>
      <c r="H63" s="211"/>
      <c r="I63" s="210"/>
      <c r="J63" s="210"/>
      <c r="K63" s="210"/>
      <c r="L63" s="210"/>
      <c r="M63" s="210"/>
      <c r="N63" s="210"/>
      <c r="O63" s="210"/>
      <c r="P63" s="210"/>
      <c r="Q63" s="212" t="str">
        <f>IF(AH63="ERR","助成対象研修人数を入力してください","")</f>
        <v/>
      </c>
      <c r="R63" s="213"/>
      <c r="S63" s="213"/>
      <c r="T63" s="213"/>
      <c r="U63" s="213"/>
      <c r="V63" s="213"/>
      <c r="W63" s="213"/>
      <c r="X63" s="214"/>
      <c r="AB63" s="78"/>
      <c r="AC63" s="86"/>
      <c r="AD63" s="86"/>
      <c r="AE63" s="86"/>
      <c r="AF63" s="84"/>
      <c r="AG63" s="84"/>
      <c r="AH63" s="314" t="str">
        <f>IF(W62&lt;&gt;"","",IF(R62&lt;&gt;"","ERR",""))</f>
        <v/>
      </c>
      <c r="AJ63" s="317"/>
      <c r="AL63" s="87"/>
      <c r="AM63" s="88"/>
    </row>
    <row r="64" spans="1:39" ht="24" customHeight="1" thickBot="1" x14ac:dyDescent="0.25">
      <c r="A64" s="471"/>
      <c r="B64" s="472"/>
      <c r="C64" s="418"/>
      <c r="D64" s="464"/>
      <c r="E64" s="465"/>
      <c r="F64" s="465"/>
      <c r="G64" s="465"/>
      <c r="H64" s="465"/>
      <c r="I64" s="465"/>
      <c r="J64" s="465"/>
      <c r="K64" s="465"/>
      <c r="L64" s="465"/>
      <c r="M64" s="465"/>
      <c r="N64" s="465"/>
      <c r="O64" s="465"/>
      <c r="P64" s="465"/>
      <c r="Q64" s="465"/>
      <c r="R64" s="465"/>
      <c r="S64" s="465"/>
      <c r="T64" s="465"/>
      <c r="U64" s="465"/>
      <c r="V64" s="465"/>
      <c r="W64" s="465"/>
      <c r="X64" s="466"/>
      <c r="AB64" s="78"/>
      <c r="AC64" s="86"/>
      <c r="AD64" s="86"/>
      <c r="AE64" s="86"/>
      <c r="AF64" s="84"/>
      <c r="AG64" s="84"/>
      <c r="AH64" s="314"/>
      <c r="AJ64" s="317"/>
      <c r="AL64" s="87"/>
      <c r="AM64" s="88"/>
    </row>
    <row r="65" spans="1:39" ht="24" customHeight="1" thickBot="1" x14ac:dyDescent="0.2">
      <c r="A65" s="473"/>
      <c r="B65" s="474"/>
      <c r="C65" s="250"/>
      <c r="D65" s="467"/>
      <c r="E65" s="467"/>
      <c r="F65" s="467"/>
      <c r="G65" s="467"/>
      <c r="H65" s="467"/>
      <c r="I65" s="467"/>
      <c r="J65" s="467"/>
      <c r="K65" s="467"/>
      <c r="L65" s="467"/>
      <c r="M65" s="467"/>
      <c r="N65" s="467"/>
      <c r="O65" s="467"/>
      <c r="P65" s="467"/>
      <c r="Q65" s="467"/>
      <c r="R65" s="467"/>
      <c r="S65" s="467"/>
      <c r="T65" s="467"/>
      <c r="U65" s="467"/>
      <c r="V65" s="467"/>
      <c r="W65" s="467"/>
      <c r="X65" s="468"/>
      <c r="AB65" s="78"/>
      <c r="AC65" s="86"/>
      <c r="AD65" s="86"/>
      <c r="AE65" s="86"/>
      <c r="AF65" s="84"/>
      <c r="AG65" s="84"/>
      <c r="AH65" s="314"/>
      <c r="AL65" s="87"/>
      <c r="AM65" s="88"/>
    </row>
    <row r="66" spans="1:39" ht="29.25" customHeight="1" x14ac:dyDescent="0.15">
      <c r="A66" s="469"/>
      <c r="B66" s="470"/>
      <c r="C66" s="206" t="s">
        <v>133</v>
      </c>
      <c r="D66" s="215"/>
      <c r="E66" s="204" t="s">
        <v>67</v>
      </c>
      <c r="F66" s="215"/>
      <c r="G66" s="204" t="s">
        <v>86</v>
      </c>
      <c r="H66" s="215"/>
      <c r="I66" s="204" t="s">
        <v>67</v>
      </c>
      <c r="J66" s="215"/>
      <c r="K66" s="205" t="s">
        <v>87</v>
      </c>
      <c r="L66" s="207" t="s">
        <v>68</v>
      </c>
      <c r="M66" s="216"/>
      <c r="N66" s="203" t="s">
        <v>88</v>
      </c>
      <c r="O66" s="215"/>
      <c r="P66" s="203" t="s">
        <v>87</v>
      </c>
      <c r="Q66" s="207" t="s">
        <v>130</v>
      </c>
      <c r="R66" s="249"/>
      <c r="S66" s="203" t="s">
        <v>88</v>
      </c>
      <c r="T66" s="215"/>
      <c r="U66" s="203" t="s">
        <v>87</v>
      </c>
      <c r="V66" s="207" t="s">
        <v>127</v>
      </c>
      <c r="W66" s="217"/>
      <c r="X66" s="208" t="s">
        <v>37</v>
      </c>
      <c r="Z66" s="133"/>
      <c r="AA66" s="132"/>
      <c r="AC66" s="132">
        <f>IF(OR(D66="",F66=""),0,TIME(D66,F66,0))</f>
        <v>0</v>
      </c>
      <c r="AD66" s="132">
        <f>IF(OR(D66="",F66="",H66="",J66=""),0,TIME(H66,J66,0))</f>
        <v>0</v>
      </c>
      <c r="AE66" s="132">
        <f>IF(OR(D66="",F66=""),0,TIME(M66,O66,0))</f>
        <v>0</v>
      </c>
      <c r="AF66" s="137">
        <f>AD66-AC66-AE66</f>
        <v>0</v>
      </c>
      <c r="AG66" s="137">
        <f>TIME(R66,T66,)</f>
        <v>0</v>
      </c>
      <c r="AH66" s="314" t="str">
        <f>IF(AF66&gt;=AG66,"","ERR")</f>
        <v/>
      </c>
    </row>
    <row r="67" spans="1:39" ht="15" customHeight="1" x14ac:dyDescent="0.2">
      <c r="A67" s="471"/>
      <c r="B67" s="472"/>
      <c r="C67" s="417" t="s">
        <v>132</v>
      </c>
      <c r="D67" s="210"/>
      <c r="E67" s="211" t="str">
        <f>IF(AH66="ERR","研修時間を確認してください","")</f>
        <v/>
      </c>
      <c r="F67" s="210"/>
      <c r="G67" s="210"/>
      <c r="H67" s="211"/>
      <c r="I67" s="210"/>
      <c r="J67" s="210"/>
      <c r="K67" s="210"/>
      <c r="L67" s="210"/>
      <c r="M67" s="210"/>
      <c r="N67" s="210"/>
      <c r="O67" s="210"/>
      <c r="P67" s="210"/>
      <c r="Q67" s="212" t="str">
        <f>IF(AH67="ERR","助成対象研修人数を入力してください","")</f>
        <v/>
      </c>
      <c r="R67" s="213"/>
      <c r="S67" s="213"/>
      <c r="T67" s="213"/>
      <c r="U67" s="213"/>
      <c r="V67" s="213"/>
      <c r="W67" s="213"/>
      <c r="X67" s="214"/>
      <c r="AB67" s="78"/>
      <c r="AC67" s="86"/>
      <c r="AD67" s="86"/>
      <c r="AE67" s="86"/>
      <c r="AF67" s="84"/>
      <c r="AG67" s="84"/>
      <c r="AH67" s="314" t="str">
        <f>IF(W66&lt;&gt;"","",IF(R66&lt;&gt;"","ERR",""))</f>
        <v/>
      </c>
      <c r="AJ67" s="317"/>
      <c r="AL67" s="87"/>
      <c r="AM67" s="88"/>
    </row>
    <row r="68" spans="1:39" ht="24" customHeight="1" thickBot="1" x14ac:dyDescent="0.25">
      <c r="A68" s="471"/>
      <c r="B68" s="472"/>
      <c r="C68" s="418"/>
      <c r="D68" s="464"/>
      <c r="E68" s="465"/>
      <c r="F68" s="465"/>
      <c r="G68" s="465"/>
      <c r="H68" s="465"/>
      <c r="I68" s="465"/>
      <c r="J68" s="465"/>
      <c r="K68" s="465"/>
      <c r="L68" s="465"/>
      <c r="M68" s="465"/>
      <c r="N68" s="465"/>
      <c r="O68" s="465"/>
      <c r="P68" s="465"/>
      <c r="Q68" s="465"/>
      <c r="R68" s="465"/>
      <c r="S68" s="465"/>
      <c r="T68" s="465"/>
      <c r="U68" s="465"/>
      <c r="V68" s="465"/>
      <c r="W68" s="465"/>
      <c r="X68" s="466"/>
      <c r="AB68" s="78"/>
      <c r="AC68" s="86"/>
      <c r="AD68" s="86"/>
      <c r="AE68" s="86"/>
      <c r="AF68" s="84"/>
      <c r="AG68" s="84"/>
      <c r="AH68" s="314"/>
      <c r="AJ68" s="317"/>
      <c r="AL68" s="87"/>
      <c r="AM68" s="88"/>
    </row>
    <row r="69" spans="1:39" ht="24" customHeight="1" thickBot="1" x14ac:dyDescent="0.2">
      <c r="A69" s="473"/>
      <c r="B69" s="474"/>
      <c r="C69" s="250"/>
      <c r="D69" s="467"/>
      <c r="E69" s="467"/>
      <c r="F69" s="467"/>
      <c r="G69" s="467"/>
      <c r="H69" s="467"/>
      <c r="I69" s="467"/>
      <c r="J69" s="467"/>
      <c r="K69" s="467"/>
      <c r="L69" s="467"/>
      <c r="M69" s="467"/>
      <c r="N69" s="467"/>
      <c r="O69" s="467"/>
      <c r="P69" s="467"/>
      <c r="Q69" s="467"/>
      <c r="R69" s="467"/>
      <c r="S69" s="467"/>
      <c r="T69" s="467"/>
      <c r="U69" s="467"/>
      <c r="V69" s="467"/>
      <c r="W69" s="467"/>
      <c r="X69" s="468"/>
      <c r="AB69" s="78"/>
      <c r="AC69" s="86"/>
      <c r="AD69" s="86"/>
      <c r="AE69" s="86"/>
      <c r="AF69" s="84"/>
      <c r="AG69" s="84"/>
      <c r="AH69" s="314"/>
      <c r="AL69" s="87"/>
      <c r="AM69" s="88"/>
    </row>
    <row r="70" spans="1:39" ht="29.25" customHeight="1" x14ac:dyDescent="0.15">
      <c r="A70" s="469"/>
      <c r="B70" s="470"/>
      <c r="C70" s="206" t="s">
        <v>133</v>
      </c>
      <c r="D70" s="215"/>
      <c r="E70" s="204" t="s">
        <v>67</v>
      </c>
      <c r="F70" s="215"/>
      <c r="G70" s="204" t="s">
        <v>86</v>
      </c>
      <c r="H70" s="215"/>
      <c r="I70" s="204" t="s">
        <v>67</v>
      </c>
      <c r="J70" s="215"/>
      <c r="K70" s="205" t="s">
        <v>87</v>
      </c>
      <c r="L70" s="207" t="s">
        <v>68</v>
      </c>
      <c r="M70" s="216"/>
      <c r="N70" s="203" t="s">
        <v>88</v>
      </c>
      <c r="O70" s="215"/>
      <c r="P70" s="203" t="s">
        <v>87</v>
      </c>
      <c r="Q70" s="207" t="s">
        <v>130</v>
      </c>
      <c r="R70" s="249"/>
      <c r="S70" s="203" t="s">
        <v>88</v>
      </c>
      <c r="T70" s="215"/>
      <c r="U70" s="203" t="s">
        <v>87</v>
      </c>
      <c r="V70" s="207" t="s">
        <v>127</v>
      </c>
      <c r="W70" s="217"/>
      <c r="X70" s="208" t="s">
        <v>37</v>
      </c>
      <c r="Z70" s="133"/>
      <c r="AA70" s="132"/>
      <c r="AC70" s="132">
        <f>IF(OR(D70="",F70=""),0,TIME(D70,F70,0))</f>
        <v>0</v>
      </c>
      <c r="AD70" s="132">
        <f>IF(OR(D70="",F70="",H70="",J70=""),0,TIME(H70,J70,0))</f>
        <v>0</v>
      </c>
      <c r="AE70" s="132">
        <f>IF(OR(D70="",F70=""),0,TIME(M70,O70,0))</f>
        <v>0</v>
      </c>
      <c r="AF70" s="137">
        <f>AD70-AC70-AE70</f>
        <v>0</v>
      </c>
      <c r="AG70" s="137">
        <f>TIME(R70,T70,)</f>
        <v>0</v>
      </c>
      <c r="AH70" s="314" t="str">
        <f>IF(AF70&gt;=AG70,"","ERR")</f>
        <v/>
      </c>
    </row>
    <row r="71" spans="1:39" ht="15" customHeight="1" x14ac:dyDescent="0.2">
      <c r="A71" s="471"/>
      <c r="B71" s="472"/>
      <c r="C71" s="417" t="s">
        <v>132</v>
      </c>
      <c r="D71" s="210"/>
      <c r="E71" s="211" t="str">
        <f>IF(AH70="ERR","研修時間を確認してください","")</f>
        <v/>
      </c>
      <c r="F71" s="210"/>
      <c r="G71" s="210"/>
      <c r="H71" s="211"/>
      <c r="I71" s="210"/>
      <c r="J71" s="210"/>
      <c r="K71" s="210"/>
      <c r="L71" s="210"/>
      <c r="M71" s="210"/>
      <c r="N71" s="210"/>
      <c r="O71" s="210"/>
      <c r="P71" s="210"/>
      <c r="Q71" s="212" t="str">
        <f>IF(AH71="ERR","助成対象研修人数を入力してください","")</f>
        <v/>
      </c>
      <c r="R71" s="213"/>
      <c r="S71" s="213"/>
      <c r="T71" s="213"/>
      <c r="U71" s="213"/>
      <c r="V71" s="213"/>
      <c r="W71" s="213"/>
      <c r="X71" s="214"/>
      <c r="AB71" s="78"/>
      <c r="AC71" s="86"/>
      <c r="AD71" s="86"/>
      <c r="AE71" s="86"/>
      <c r="AF71" s="84"/>
      <c r="AG71" s="84"/>
      <c r="AH71" s="314" t="str">
        <f>IF(W70&lt;&gt;"","",IF(R70&lt;&gt;"","ERR",""))</f>
        <v/>
      </c>
      <c r="AJ71" s="317"/>
      <c r="AL71" s="87"/>
      <c r="AM71" s="88"/>
    </row>
    <row r="72" spans="1:39" ht="24" customHeight="1" thickBot="1" x14ac:dyDescent="0.25">
      <c r="A72" s="471"/>
      <c r="B72" s="472"/>
      <c r="C72" s="418"/>
      <c r="D72" s="464"/>
      <c r="E72" s="465"/>
      <c r="F72" s="465"/>
      <c r="G72" s="465"/>
      <c r="H72" s="465"/>
      <c r="I72" s="465"/>
      <c r="J72" s="465"/>
      <c r="K72" s="465"/>
      <c r="L72" s="465"/>
      <c r="M72" s="465"/>
      <c r="N72" s="465"/>
      <c r="O72" s="465"/>
      <c r="P72" s="465"/>
      <c r="Q72" s="465"/>
      <c r="R72" s="465"/>
      <c r="S72" s="465"/>
      <c r="T72" s="465"/>
      <c r="U72" s="465"/>
      <c r="V72" s="465"/>
      <c r="W72" s="465"/>
      <c r="X72" s="466"/>
      <c r="AB72" s="78"/>
      <c r="AC72" s="86"/>
      <c r="AD72" s="86"/>
      <c r="AE72" s="86"/>
      <c r="AF72" s="84"/>
      <c r="AG72" s="84"/>
      <c r="AH72" s="314"/>
      <c r="AJ72" s="317"/>
      <c r="AL72" s="87"/>
      <c r="AM72" s="88"/>
    </row>
    <row r="73" spans="1:39" ht="24" customHeight="1" thickBot="1" x14ac:dyDescent="0.2">
      <c r="A73" s="473"/>
      <c r="B73" s="474"/>
      <c r="C73" s="250"/>
      <c r="D73" s="467"/>
      <c r="E73" s="467"/>
      <c r="F73" s="467"/>
      <c r="G73" s="467"/>
      <c r="H73" s="467"/>
      <c r="I73" s="467"/>
      <c r="J73" s="467"/>
      <c r="K73" s="467"/>
      <c r="L73" s="467"/>
      <c r="M73" s="467"/>
      <c r="N73" s="467"/>
      <c r="O73" s="467"/>
      <c r="P73" s="467"/>
      <c r="Q73" s="467"/>
      <c r="R73" s="467"/>
      <c r="S73" s="467"/>
      <c r="T73" s="467"/>
      <c r="U73" s="467"/>
      <c r="V73" s="467"/>
      <c r="W73" s="467"/>
      <c r="X73" s="468"/>
      <c r="AB73" s="78"/>
      <c r="AC73" s="86"/>
      <c r="AD73" s="86"/>
      <c r="AE73" s="86"/>
      <c r="AF73" s="84"/>
      <c r="AG73" s="84"/>
      <c r="AH73" s="314"/>
      <c r="AL73" s="87"/>
      <c r="AM73" s="88"/>
    </row>
    <row r="74" spans="1:39" ht="29.25" customHeight="1" x14ac:dyDescent="0.15">
      <c r="A74" s="469"/>
      <c r="B74" s="470"/>
      <c r="C74" s="206" t="s">
        <v>133</v>
      </c>
      <c r="D74" s="215"/>
      <c r="E74" s="204" t="s">
        <v>67</v>
      </c>
      <c r="F74" s="215"/>
      <c r="G74" s="204" t="s">
        <v>86</v>
      </c>
      <c r="H74" s="215"/>
      <c r="I74" s="204" t="s">
        <v>67</v>
      </c>
      <c r="J74" s="215"/>
      <c r="K74" s="205" t="s">
        <v>87</v>
      </c>
      <c r="L74" s="207" t="s">
        <v>68</v>
      </c>
      <c r="M74" s="216"/>
      <c r="N74" s="203" t="s">
        <v>88</v>
      </c>
      <c r="O74" s="215"/>
      <c r="P74" s="203" t="s">
        <v>87</v>
      </c>
      <c r="Q74" s="207" t="s">
        <v>130</v>
      </c>
      <c r="R74" s="249"/>
      <c r="S74" s="203" t="s">
        <v>88</v>
      </c>
      <c r="T74" s="215"/>
      <c r="U74" s="203" t="s">
        <v>87</v>
      </c>
      <c r="V74" s="207" t="s">
        <v>127</v>
      </c>
      <c r="W74" s="217"/>
      <c r="X74" s="208" t="s">
        <v>37</v>
      </c>
      <c r="Z74" s="133"/>
      <c r="AA74" s="132"/>
      <c r="AC74" s="132">
        <f>IF(OR(D74="",F74=""),0,TIME(D74,F74,0))</f>
        <v>0</v>
      </c>
      <c r="AD74" s="132">
        <f>IF(OR(D74="",F74="",H74="",J74=""),0,TIME(H74,J74,0))</f>
        <v>0</v>
      </c>
      <c r="AE74" s="132">
        <f>IF(OR(D74="",F74=""),0,TIME(M74,O74,0))</f>
        <v>0</v>
      </c>
      <c r="AF74" s="137">
        <f>AD74-AC74-AE74</f>
        <v>0</v>
      </c>
      <c r="AG74" s="137">
        <f>TIME(R74,T74,)</f>
        <v>0</v>
      </c>
      <c r="AH74" s="314" t="str">
        <f>IF(AF74&gt;=AG74,"","ERR")</f>
        <v/>
      </c>
    </row>
    <row r="75" spans="1:39" ht="15" customHeight="1" x14ac:dyDescent="0.2">
      <c r="A75" s="471"/>
      <c r="B75" s="472"/>
      <c r="C75" s="417" t="s">
        <v>132</v>
      </c>
      <c r="D75" s="210"/>
      <c r="E75" s="211" t="str">
        <f>IF(AH74="ERR","研修時間を確認してください","")</f>
        <v/>
      </c>
      <c r="F75" s="210"/>
      <c r="G75" s="210"/>
      <c r="H75" s="211"/>
      <c r="I75" s="210"/>
      <c r="J75" s="210"/>
      <c r="K75" s="210"/>
      <c r="L75" s="210"/>
      <c r="M75" s="210"/>
      <c r="N75" s="210"/>
      <c r="O75" s="210"/>
      <c r="P75" s="210"/>
      <c r="Q75" s="212" t="str">
        <f>IF(AH75="ERR","助成対象研修人数を入力してください","")</f>
        <v/>
      </c>
      <c r="R75" s="213"/>
      <c r="S75" s="213"/>
      <c r="T75" s="213"/>
      <c r="U75" s="213"/>
      <c r="V75" s="213"/>
      <c r="W75" s="213"/>
      <c r="X75" s="214"/>
      <c r="AB75" s="78"/>
      <c r="AC75" s="86"/>
      <c r="AD75" s="86"/>
      <c r="AE75" s="86"/>
      <c r="AF75" s="84"/>
      <c r="AG75" s="84"/>
      <c r="AH75" s="314" t="str">
        <f>IF(W74&lt;&gt;"","",IF(R74&lt;&gt;"","ERR",""))</f>
        <v/>
      </c>
      <c r="AJ75" s="317"/>
      <c r="AL75" s="87"/>
      <c r="AM75" s="88"/>
    </row>
    <row r="76" spans="1:39" ht="24" customHeight="1" thickBot="1" x14ac:dyDescent="0.25">
      <c r="A76" s="471"/>
      <c r="B76" s="472"/>
      <c r="C76" s="418"/>
      <c r="D76" s="464"/>
      <c r="E76" s="465"/>
      <c r="F76" s="465"/>
      <c r="G76" s="465"/>
      <c r="H76" s="465"/>
      <c r="I76" s="465"/>
      <c r="J76" s="465"/>
      <c r="K76" s="465"/>
      <c r="L76" s="465"/>
      <c r="M76" s="465"/>
      <c r="N76" s="465"/>
      <c r="O76" s="465"/>
      <c r="P76" s="465"/>
      <c r="Q76" s="465"/>
      <c r="R76" s="465"/>
      <c r="S76" s="465"/>
      <c r="T76" s="465"/>
      <c r="U76" s="465"/>
      <c r="V76" s="465"/>
      <c r="W76" s="465"/>
      <c r="X76" s="466"/>
      <c r="AB76" s="78"/>
      <c r="AC76" s="86"/>
      <c r="AD76" s="86"/>
      <c r="AE76" s="86"/>
      <c r="AF76" s="84"/>
      <c r="AG76" s="84"/>
      <c r="AH76" s="314"/>
      <c r="AJ76" s="317"/>
      <c r="AL76" s="87"/>
      <c r="AM76" s="88"/>
    </row>
    <row r="77" spans="1:39" ht="24" customHeight="1" thickBot="1" x14ac:dyDescent="0.2">
      <c r="A77" s="473"/>
      <c r="B77" s="474"/>
      <c r="C77" s="250"/>
      <c r="D77" s="467"/>
      <c r="E77" s="467"/>
      <c r="F77" s="467"/>
      <c r="G77" s="467"/>
      <c r="H77" s="467"/>
      <c r="I77" s="467"/>
      <c r="J77" s="467"/>
      <c r="K77" s="467"/>
      <c r="L77" s="467"/>
      <c r="M77" s="467"/>
      <c r="N77" s="467"/>
      <c r="O77" s="467"/>
      <c r="P77" s="467"/>
      <c r="Q77" s="467"/>
      <c r="R77" s="467"/>
      <c r="S77" s="467"/>
      <c r="T77" s="467"/>
      <c r="U77" s="467"/>
      <c r="V77" s="467"/>
      <c r="W77" s="467"/>
      <c r="X77" s="468"/>
      <c r="AB77" s="78"/>
      <c r="AC77" s="86"/>
      <c r="AD77" s="86"/>
      <c r="AE77" s="86"/>
      <c r="AF77" s="84"/>
      <c r="AG77" s="84"/>
      <c r="AH77" s="314"/>
      <c r="AL77" s="87"/>
      <c r="AM77" s="88"/>
    </row>
    <row r="78" spans="1:39" ht="29.25" customHeight="1" x14ac:dyDescent="0.15">
      <c r="A78" s="469"/>
      <c r="B78" s="470"/>
      <c r="C78" s="206" t="s">
        <v>133</v>
      </c>
      <c r="D78" s="215"/>
      <c r="E78" s="204" t="s">
        <v>67</v>
      </c>
      <c r="F78" s="215"/>
      <c r="G78" s="204" t="s">
        <v>86</v>
      </c>
      <c r="H78" s="215"/>
      <c r="I78" s="204" t="s">
        <v>67</v>
      </c>
      <c r="J78" s="215"/>
      <c r="K78" s="205" t="s">
        <v>87</v>
      </c>
      <c r="L78" s="207" t="s">
        <v>68</v>
      </c>
      <c r="M78" s="216"/>
      <c r="N78" s="203" t="s">
        <v>88</v>
      </c>
      <c r="O78" s="215"/>
      <c r="P78" s="203" t="s">
        <v>87</v>
      </c>
      <c r="Q78" s="207" t="s">
        <v>130</v>
      </c>
      <c r="R78" s="249"/>
      <c r="S78" s="203" t="s">
        <v>88</v>
      </c>
      <c r="T78" s="215"/>
      <c r="U78" s="203" t="s">
        <v>87</v>
      </c>
      <c r="V78" s="207" t="s">
        <v>127</v>
      </c>
      <c r="W78" s="217"/>
      <c r="X78" s="208" t="s">
        <v>37</v>
      </c>
      <c r="Z78" s="133"/>
      <c r="AA78" s="132"/>
      <c r="AC78" s="132">
        <f>IF(OR(D78="",F78=""),0,TIME(D78,F78,0))</f>
        <v>0</v>
      </c>
      <c r="AD78" s="132">
        <f>IF(OR(D78="",F78="",H78="",J78=""),0,TIME(H78,J78,0))</f>
        <v>0</v>
      </c>
      <c r="AE78" s="132">
        <f>IF(OR(D78="",F78=""),0,TIME(M78,O78,0))</f>
        <v>0</v>
      </c>
      <c r="AF78" s="137">
        <f>AD78-AC78-AE78</f>
        <v>0</v>
      </c>
      <c r="AG78" s="137">
        <f>TIME(R78,T78,)</f>
        <v>0</v>
      </c>
      <c r="AH78" s="314" t="str">
        <f>IF(AF78&gt;=AG78,"","ERR")</f>
        <v/>
      </c>
    </row>
    <row r="79" spans="1:39" ht="15" customHeight="1" x14ac:dyDescent="0.2">
      <c r="A79" s="471"/>
      <c r="B79" s="472"/>
      <c r="C79" s="417" t="s">
        <v>132</v>
      </c>
      <c r="D79" s="210"/>
      <c r="E79" s="211" t="str">
        <f>IF(AH78="ERR","研修時間を確認してください","")</f>
        <v/>
      </c>
      <c r="F79" s="210"/>
      <c r="G79" s="210"/>
      <c r="H79" s="211"/>
      <c r="I79" s="210"/>
      <c r="J79" s="210"/>
      <c r="K79" s="210"/>
      <c r="L79" s="210"/>
      <c r="M79" s="210"/>
      <c r="N79" s="210"/>
      <c r="O79" s="210"/>
      <c r="P79" s="210"/>
      <c r="Q79" s="212" t="str">
        <f>IF(AH79="ERR","助成対象研修人数を入力してください","")</f>
        <v/>
      </c>
      <c r="R79" s="213"/>
      <c r="S79" s="213"/>
      <c r="T79" s="213"/>
      <c r="U79" s="213"/>
      <c r="V79" s="213"/>
      <c r="W79" s="213"/>
      <c r="X79" s="214"/>
      <c r="AB79" s="78"/>
      <c r="AC79" s="86"/>
      <c r="AD79" s="86"/>
      <c r="AE79" s="86"/>
      <c r="AF79" s="84"/>
      <c r="AG79" s="84"/>
      <c r="AH79" s="314" t="str">
        <f>IF(W78&lt;&gt;"","",IF(R78&lt;&gt;"","ERR",""))</f>
        <v/>
      </c>
      <c r="AJ79" s="317"/>
      <c r="AL79" s="87"/>
      <c r="AM79" s="88"/>
    </row>
    <row r="80" spans="1:39" ht="24" customHeight="1" thickBot="1" x14ac:dyDescent="0.25">
      <c r="A80" s="471"/>
      <c r="B80" s="472"/>
      <c r="C80" s="418"/>
      <c r="D80" s="464"/>
      <c r="E80" s="465"/>
      <c r="F80" s="465"/>
      <c r="G80" s="465"/>
      <c r="H80" s="465"/>
      <c r="I80" s="465"/>
      <c r="J80" s="465"/>
      <c r="K80" s="465"/>
      <c r="L80" s="465"/>
      <c r="M80" s="465"/>
      <c r="N80" s="465"/>
      <c r="O80" s="465"/>
      <c r="P80" s="465"/>
      <c r="Q80" s="465"/>
      <c r="R80" s="465"/>
      <c r="S80" s="465"/>
      <c r="T80" s="465"/>
      <c r="U80" s="465"/>
      <c r="V80" s="465"/>
      <c r="W80" s="465"/>
      <c r="X80" s="466"/>
      <c r="AB80" s="78"/>
      <c r="AC80" s="86"/>
      <c r="AD80" s="86"/>
      <c r="AE80" s="86"/>
      <c r="AF80" s="84"/>
      <c r="AG80" s="84"/>
      <c r="AH80" s="314"/>
      <c r="AJ80" s="317"/>
      <c r="AL80" s="87"/>
      <c r="AM80" s="88"/>
    </row>
    <row r="81" spans="1:39" ht="24" customHeight="1" thickBot="1" x14ac:dyDescent="0.2">
      <c r="A81" s="473"/>
      <c r="B81" s="474"/>
      <c r="C81" s="250"/>
      <c r="D81" s="467"/>
      <c r="E81" s="467"/>
      <c r="F81" s="467"/>
      <c r="G81" s="467"/>
      <c r="H81" s="467"/>
      <c r="I81" s="467"/>
      <c r="J81" s="467"/>
      <c r="K81" s="467"/>
      <c r="L81" s="467"/>
      <c r="M81" s="467"/>
      <c r="N81" s="467"/>
      <c r="O81" s="467"/>
      <c r="P81" s="467"/>
      <c r="Q81" s="467"/>
      <c r="R81" s="467"/>
      <c r="S81" s="467"/>
      <c r="T81" s="467"/>
      <c r="U81" s="467"/>
      <c r="V81" s="467"/>
      <c r="W81" s="467"/>
      <c r="X81" s="468"/>
      <c r="AB81" s="78"/>
      <c r="AC81" s="86"/>
      <c r="AD81" s="86"/>
      <c r="AE81" s="86"/>
      <c r="AF81" s="84"/>
      <c r="AG81" s="84"/>
      <c r="AH81" s="314"/>
      <c r="AL81" s="87"/>
      <c r="AM81" s="88"/>
    </row>
    <row r="82" spans="1:39" ht="29.25" customHeight="1" x14ac:dyDescent="0.15">
      <c r="A82" s="469"/>
      <c r="B82" s="470"/>
      <c r="C82" s="206" t="s">
        <v>133</v>
      </c>
      <c r="D82" s="215"/>
      <c r="E82" s="204" t="s">
        <v>67</v>
      </c>
      <c r="F82" s="215"/>
      <c r="G82" s="204" t="s">
        <v>86</v>
      </c>
      <c r="H82" s="215"/>
      <c r="I82" s="204" t="s">
        <v>67</v>
      </c>
      <c r="J82" s="215"/>
      <c r="K82" s="205" t="s">
        <v>87</v>
      </c>
      <c r="L82" s="207" t="s">
        <v>68</v>
      </c>
      <c r="M82" s="216"/>
      <c r="N82" s="203" t="s">
        <v>88</v>
      </c>
      <c r="O82" s="215"/>
      <c r="P82" s="203" t="s">
        <v>87</v>
      </c>
      <c r="Q82" s="207" t="s">
        <v>130</v>
      </c>
      <c r="R82" s="249"/>
      <c r="S82" s="203" t="s">
        <v>88</v>
      </c>
      <c r="T82" s="215"/>
      <c r="U82" s="203" t="s">
        <v>87</v>
      </c>
      <c r="V82" s="207" t="s">
        <v>127</v>
      </c>
      <c r="W82" s="217"/>
      <c r="X82" s="208" t="s">
        <v>37</v>
      </c>
      <c r="Z82" s="133"/>
      <c r="AA82" s="132"/>
      <c r="AC82" s="132">
        <f>IF(OR(D82="",F82=""),0,TIME(D82,F82,0))</f>
        <v>0</v>
      </c>
      <c r="AD82" s="132">
        <f>IF(OR(D82="",F82="",H82="",J82=""),0,TIME(H82,J82,0))</f>
        <v>0</v>
      </c>
      <c r="AE82" s="132">
        <f>IF(OR(D82="",F82=""),0,TIME(M82,O82,0))</f>
        <v>0</v>
      </c>
      <c r="AF82" s="137">
        <f>AD82-AC82-AE82</f>
        <v>0</v>
      </c>
      <c r="AG82" s="137">
        <f>TIME(R82,T82,)</f>
        <v>0</v>
      </c>
      <c r="AH82" s="314" t="str">
        <f>IF(AF82&gt;=AG82,"","ERR")</f>
        <v/>
      </c>
    </row>
    <row r="83" spans="1:39" ht="15" customHeight="1" x14ac:dyDescent="0.2">
      <c r="A83" s="471"/>
      <c r="B83" s="472"/>
      <c r="C83" s="417" t="s">
        <v>132</v>
      </c>
      <c r="D83" s="210"/>
      <c r="E83" s="211" t="str">
        <f>IF(AH82="ERR","研修時間を確認してください","")</f>
        <v/>
      </c>
      <c r="F83" s="210"/>
      <c r="G83" s="210"/>
      <c r="H83" s="211"/>
      <c r="I83" s="210"/>
      <c r="J83" s="210"/>
      <c r="K83" s="210"/>
      <c r="L83" s="210"/>
      <c r="M83" s="210"/>
      <c r="N83" s="210"/>
      <c r="O83" s="210"/>
      <c r="P83" s="210"/>
      <c r="Q83" s="212" t="str">
        <f>IF(AH83="ERR","助成対象研修人数を入力してください","")</f>
        <v/>
      </c>
      <c r="R83" s="213"/>
      <c r="S83" s="213"/>
      <c r="T83" s="213"/>
      <c r="U83" s="213"/>
      <c r="V83" s="213"/>
      <c r="W83" s="213"/>
      <c r="X83" s="214"/>
      <c r="AB83" s="78"/>
      <c r="AC83" s="86"/>
      <c r="AD83" s="86"/>
      <c r="AE83" s="86"/>
      <c r="AF83" s="84"/>
      <c r="AG83" s="84"/>
      <c r="AH83" s="314" t="str">
        <f>IF(W82&lt;&gt;"","",IF(R82&lt;&gt;"","ERR",""))</f>
        <v/>
      </c>
      <c r="AJ83" s="317"/>
      <c r="AL83" s="87"/>
      <c r="AM83" s="88"/>
    </row>
    <row r="84" spans="1:39" ht="24" customHeight="1" thickBot="1" x14ac:dyDescent="0.25">
      <c r="A84" s="471"/>
      <c r="B84" s="472"/>
      <c r="C84" s="418"/>
      <c r="D84" s="464"/>
      <c r="E84" s="465"/>
      <c r="F84" s="465"/>
      <c r="G84" s="465"/>
      <c r="H84" s="465"/>
      <c r="I84" s="465"/>
      <c r="J84" s="465"/>
      <c r="K84" s="465"/>
      <c r="L84" s="465"/>
      <c r="M84" s="465"/>
      <c r="N84" s="465"/>
      <c r="O84" s="465"/>
      <c r="P84" s="465"/>
      <c r="Q84" s="465"/>
      <c r="R84" s="465"/>
      <c r="S84" s="465"/>
      <c r="T84" s="465"/>
      <c r="U84" s="465"/>
      <c r="V84" s="465"/>
      <c r="W84" s="465"/>
      <c r="X84" s="466"/>
      <c r="AB84" s="78"/>
      <c r="AC84" s="86"/>
      <c r="AD84" s="86"/>
      <c r="AE84" s="86"/>
      <c r="AF84" s="84"/>
      <c r="AG84" s="84"/>
      <c r="AH84" s="314"/>
      <c r="AJ84" s="317"/>
      <c r="AL84" s="87"/>
      <c r="AM84" s="88"/>
    </row>
    <row r="85" spans="1:39" ht="24" customHeight="1" thickBot="1" x14ac:dyDescent="0.2">
      <c r="A85" s="473"/>
      <c r="B85" s="474"/>
      <c r="C85" s="250"/>
      <c r="D85" s="467"/>
      <c r="E85" s="467"/>
      <c r="F85" s="467"/>
      <c r="G85" s="467"/>
      <c r="H85" s="467"/>
      <c r="I85" s="467"/>
      <c r="J85" s="467"/>
      <c r="K85" s="467"/>
      <c r="L85" s="467"/>
      <c r="M85" s="467"/>
      <c r="N85" s="467"/>
      <c r="O85" s="467"/>
      <c r="P85" s="467"/>
      <c r="Q85" s="467"/>
      <c r="R85" s="467"/>
      <c r="S85" s="467"/>
      <c r="T85" s="467"/>
      <c r="U85" s="467"/>
      <c r="V85" s="467"/>
      <c r="W85" s="467"/>
      <c r="X85" s="468"/>
      <c r="AB85" s="78"/>
      <c r="AC85" s="86"/>
      <c r="AD85" s="86"/>
      <c r="AE85" s="86"/>
      <c r="AF85" s="84"/>
      <c r="AG85" s="84"/>
      <c r="AH85" s="314"/>
      <c r="AL85" s="87"/>
      <c r="AM85" s="88"/>
    </row>
    <row r="86" spans="1:39" ht="29.25" customHeight="1" x14ac:dyDescent="0.15">
      <c r="A86" s="469"/>
      <c r="B86" s="470"/>
      <c r="C86" s="206" t="s">
        <v>133</v>
      </c>
      <c r="D86" s="215"/>
      <c r="E86" s="204" t="s">
        <v>67</v>
      </c>
      <c r="F86" s="215"/>
      <c r="G86" s="204" t="s">
        <v>86</v>
      </c>
      <c r="H86" s="215"/>
      <c r="I86" s="204" t="s">
        <v>67</v>
      </c>
      <c r="J86" s="215"/>
      <c r="K86" s="205" t="s">
        <v>87</v>
      </c>
      <c r="L86" s="207" t="s">
        <v>68</v>
      </c>
      <c r="M86" s="216"/>
      <c r="N86" s="203" t="s">
        <v>88</v>
      </c>
      <c r="O86" s="215"/>
      <c r="P86" s="203" t="s">
        <v>87</v>
      </c>
      <c r="Q86" s="207" t="s">
        <v>130</v>
      </c>
      <c r="R86" s="249"/>
      <c r="S86" s="203" t="s">
        <v>88</v>
      </c>
      <c r="T86" s="215"/>
      <c r="U86" s="203" t="s">
        <v>87</v>
      </c>
      <c r="V86" s="207" t="s">
        <v>127</v>
      </c>
      <c r="W86" s="217"/>
      <c r="X86" s="208" t="s">
        <v>37</v>
      </c>
      <c r="Z86" s="133"/>
      <c r="AA86" s="132"/>
      <c r="AC86" s="132">
        <f>IF(OR(D86="",F86=""),0,TIME(D86,F86,0))</f>
        <v>0</v>
      </c>
      <c r="AD86" s="132">
        <f>IF(OR(D86="",F86="",H86="",J86=""),0,TIME(H86,J86,0))</f>
        <v>0</v>
      </c>
      <c r="AE86" s="132">
        <f>IF(OR(D86="",F86=""),0,TIME(M86,O86,0))</f>
        <v>0</v>
      </c>
      <c r="AF86" s="137">
        <f>AD86-AC86-AE86</f>
        <v>0</v>
      </c>
      <c r="AG86" s="137">
        <f>TIME(R86,T86,)</f>
        <v>0</v>
      </c>
      <c r="AH86" s="314" t="str">
        <f>IF(AF86&gt;=AG86,"","ERR")</f>
        <v/>
      </c>
    </row>
    <row r="87" spans="1:39" ht="15" customHeight="1" x14ac:dyDescent="0.2">
      <c r="A87" s="471"/>
      <c r="B87" s="472"/>
      <c r="C87" s="417" t="s">
        <v>132</v>
      </c>
      <c r="D87" s="210"/>
      <c r="E87" s="211" t="str">
        <f>IF(AH86="ERR","研修時間を確認してください","")</f>
        <v/>
      </c>
      <c r="F87" s="210"/>
      <c r="G87" s="210"/>
      <c r="H87" s="211"/>
      <c r="I87" s="210"/>
      <c r="J87" s="210"/>
      <c r="K87" s="210"/>
      <c r="L87" s="210"/>
      <c r="M87" s="210"/>
      <c r="N87" s="210"/>
      <c r="O87" s="210"/>
      <c r="P87" s="210"/>
      <c r="Q87" s="212" t="str">
        <f>IF(AH87="ERR","助成対象研修人数を入力してください","")</f>
        <v/>
      </c>
      <c r="R87" s="213"/>
      <c r="S87" s="213"/>
      <c r="T87" s="213"/>
      <c r="U87" s="213"/>
      <c r="V87" s="213"/>
      <c r="W87" s="213"/>
      <c r="X87" s="214"/>
      <c r="AB87" s="78"/>
      <c r="AC87" s="86"/>
      <c r="AD87" s="86"/>
      <c r="AE87" s="86"/>
      <c r="AF87" s="84"/>
      <c r="AG87" s="84"/>
      <c r="AH87" s="314" t="str">
        <f>IF(W86&lt;&gt;"","",IF(R86&lt;&gt;"","ERR",""))</f>
        <v/>
      </c>
      <c r="AJ87" s="317"/>
      <c r="AL87" s="87"/>
      <c r="AM87" s="88"/>
    </row>
    <row r="88" spans="1:39" ht="24" customHeight="1" thickBot="1" x14ac:dyDescent="0.25">
      <c r="A88" s="471"/>
      <c r="B88" s="472"/>
      <c r="C88" s="418"/>
      <c r="D88" s="464"/>
      <c r="E88" s="465"/>
      <c r="F88" s="465"/>
      <c r="G88" s="465"/>
      <c r="H88" s="465"/>
      <c r="I88" s="465"/>
      <c r="J88" s="465"/>
      <c r="K88" s="465"/>
      <c r="L88" s="465"/>
      <c r="M88" s="465"/>
      <c r="N88" s="465"/>
      <c r="O88" s="465"/>
      <c r="P88" s="465"/>
      <c r="Q88" s="465"/>
      <c r="R88" s="465"/>
      <c r="S88" s="465"/>
      <c r="T88" s="465"/>
      <c r="U88" s="465"/>
      <c r="V88" s="465"/>
      <c r="W88" s="465"/>
      <c r="X88" s="466"/>
      <c r="AB88" s="78"/>
      <c r="AC88" s="86"/>
      <c r="AD88" s="86"/>
      <c r="AE88" s="86"/>
      <c r="AF88" s="84"/>
      <c r="AG88" s="84"/>
      <c r="AH88" s="314"/>
      <c r="AJ88" s="317"/>
      <c r="AL88" s="87"/>
      <c r="AM88" s="88"/>
    </row>
    <row r="89" spans="1:39" ht="24" customHeight="1" thickBot="1" x14ac:dyDescent="0.2">
      <c r="A89" s="473"/>
      <c r="B89" s="474"/>
      <c r="C89" s="250"/>
      <c r="D89" s="467"/>
      <c r="E89" s="467"/>
      <c r="F89" s="467"/>
      <c r="G89" s="467"/>
      <c r="H89" s="467"/>
      <c r="I89" s="467"/>
      <c r="J89" s="467"/>
      <c r="K89" s="467"/>
      <c r="L89" s="467"/>
      <c r="M89" s="467"/>
      <c r="N89" s="467"/>
      <c r="O89" s="467"/>
      <c r="P89" s="467"/>
      <c r="Q89" s="467"/>
      <c r="R89" s="467"/>
      <c r="S89" s="467"/>
      <c r="T89" s="467"/>
      <c r="U89" s="467"/>
      <c r="V89" s="467"/>
      <c r="W89" s="467"/>
      <c r="X89" s="468"/>
      <c r="AB89" s="78"/>
      <c r="AC89" s="86"/>
      <c r="AD89" s="86"/>
      <c r="AE89" s="86"/>
      <c r="AF89" s="84"/>
      <c r="AG89" s="84"/>
      <c r="AH89" s="314"/>
      <c r="AL89" s="87"/>
      <c r="AM89" s="88"/>
    </row>
    <row r="90" spans="1:39" ht="13.5" customHeight="1" x14ac:dyDescent="0.15">
      <c r="A90" s="420" t="s">
        <v>100</v>
      </c>
      <c r="B90" s="420"/>
      <c r="C90" s="419">
        <f>IF(SUMIF($W$50:$W$86,1,$AG$50:$AG$86)=0,0,SUMIF($W$50:$W$86,1,$AG$50:$AG$86))</f>
        <v>0</v>
      </c>
      <c r="D90" s="419"/>
      <c r="E90" s="420" t="s">
        <v>90</v>
      </c>
      <c r="F90" s="420"/>
      <c r="G90" s="419">
        <f>IF(SUMIF($W$50:$W$86,2,$AG$50:$AG$86)=0,0,SUMIF($W$50:$W$86,2,$AG50:$AG$86))</f>
        <v>0</v>
      </c>
      <c r="H90" s="419"/>
      <c r="I90" s="420" t="s">
        <v>91</v>
      </c>
      <c r="J90" s="420"/>
      <c r="K90" s="419">
        <f>IF(SUMIF($W$50:$W$86,3,$AG$50:$AG$86)=0,0,SUMIF($W$50:$W$86,3,$AG$50:$AG$86))</f>
        <v>0</v>
      </c>
      <c r="L90" s="419"/>
      <c r="M90" s="147" t="s">
        <v>16</v>
      </c>
      <c r="N90" s="419">
        <f>SUM($C$90,$G$90,$K$90)</f>
        <v>0</v>
      </c>
      <c r="O90" s="419"/>
      <c r="P90" s="141"/>
      <c r="Q90" s="141"/>
      <c r="R90" s="141"/>
      <c r="S90" s="141"/>
      <c r="T90" s="141"/>
      <c r="U90" s="141"/>
      <c r="V90" s="141"/>
      <c r="W90" s="141"/>
      <c r="X90" s="141"/>
      <c r="AB90" s="78"/>
      <c r="AC90" s="86"/>
      <c r="AD90" s="86"/>
      <c r="AE90" s="86"/>
      <c r="AF90" s="84"/>
      <c r="AG90" s="84"/>
      <c r="AH90" s="314"/>
      <c r="AL90" s="87"/>
      <c r="AM90" s="88"/>
    </row>
    <row r="91" spans="1:39" ht="23.25" customHeight="1" x14ac:dyDescent="0.15">
      <c r="A91" s="126"/>
      <c r="B91" s="126"/>
      <c r="C91" s="139"/>
      <c r="D91" s="139"/>
      <c r="E91" s="139"/>
      <c r="F91" s="139"/>
      <c r="G91" s="139"/>
      <c r="H91" s="139"/>
      <c r="I91" s="140"/>
      <c r="J91" s="140"/>
      <c r="K91" s="140"/>
      <c r="L91" s="530" t="str">
        <f>$K$6</f>
        <v>（ 　　年　　月 ）</v>
      </c>
      <c r="M91" s="530"/>
      <c r="N91" s="530"/>
      <c r="O91" s="530"/>
      <c r="P91" s="530"/>
      <c r="Q91" s="530"/>
      <c r="R91" s="144" t="s">
        <v>95</v>
      </c>
      <c r="S91" s="149"/>
      <c r="T91" s="149"/>
      <c r="U91" s="149"/>
      <c r="V91" s="421" t="str">
        <f>$R$6</f>
        <v/>
      </c>
      <c r="W91" s="421"/>
      <c r="X91" s="421"/>
      <c r="AB91" s="78"/>
      <c r="AC91" s="86"/>
      <c r="AD91" s="86"/>
      <c r="AE91" s="86"/>
      <c r="AF91" s="137"/>
      <c r="AG91" s="137"/>
      <c r="AH91" s="314"/>
      <c r="AL91" s="87"/>
      <c r="AM91" s="88"/>
    </row>
    <row r="92" spans="1:39" ht="29.25" customHeight="1" x14ac:dyDescent="0.15">
      <c r="A92" s="469"/>
      <c r="B92" s="470"/>
      <c r="C92" s="206" t="s">
        <v>133</v>
      </c>
      <c r="D92" s="215"/>
      <c r="E92" s="204" t="s">
        <v>67</v>
      </c>
      <c r="F92" s="215"/>
      <c r="G92" s="204" t="s">
        <v>86</v>
      </c>
      <c r="H92" s="215"/>
      <c r="I92" s="204" t="s">
        <v>67</v>
      </c>
      <c r="J92" s="215"/>
      <c r="K92" s="205" t="s">
        <v>87</v>
      </c>
      <c r="L92" s="207" t="s">
        <v>68</v>
      </c>
      <c r="M92" s="216"/>
      <c r="N92" s="203" t="s">
        <v>88</v>
      </c>
      <c r="O92" s="215"/>
      <c r="P92" s="203" t="s">
        <v>87</v>
      </c>
      <c r="Q92" s="207" t="s">
        <v>130</v>
      </c>
      <c r="R92" s="249"/>
      <c r="S92" s="203" t="s">
        <v>88</v>
      </c>
      <c r="T92" s="215"/>
      <c r="U92" s="203" t="s">
        <v>87</v>
      </c>
      <c r="V92" s="207" t="s">
        <v>127</v>
      </c>
      <c r="W92" s="217"/>
      <c r="X92" s="208" t="s">
        <v>37</v>
      </c>
      <c r="Z92" s="133"/>
      <c r="AA92" s="132"/>
      <c r="AC92" s="132">
        <f>IF(OR(D92="",F92=""),0,TIME(D92,F92,0))</f>
        <v>0</v>
      </c>
      <c r="AD92" s="132">
        <f>IF(OR(D92="",F92="",H92="",J92=""),0,TIME(H92,J92,0))</f>
        <v>0</v>
      </c>
      <c r="AE92" s="132">
        <f>IF(OR(D92="",F92=""),0,TIME(M92,O92,0))</f>
        <v>0</v>
      </c>
      <c r="AF92" s="137">
        <f>AD92-AC92-AE92</f>
        <v>0</v>
      </c>
      <c r="AG92" s="137">
        <f>TIME(R92,T92,)</f>
        <v>0</v>
      </c>
      <c r="AH92" s="314" t="str">
        <f>IF(AF92&gt;=AG92,"","ERR")</f>
        <v/>
      </c>
    </row>
    <row r="93" spans="1:39" ht="15" customHeight="1" x14ac:dyDescent="0.2">
      <c r="A93" s="471"/>
      <c r="B93" s="472"/>
      <c r="C93" s="417" t="s">
        <v>132</v>
      </c>
      <c r="D93" s="210"/>
      <c r="E93" s="211" t="str">
        <f>IF(AH92="ERR","研修時間を確認してください","")</f>
        <v/>
      </c>
      <c r="F93" s="210"/>
      <c r="G93" s="210"/>
      <c r="H93" s="211"/>
      <c r="I93" s="210"/>
      <c r="J93" s="210"/>
      <c r="K93" s="210"/>
      <c r="L93" s="210"/>
      <c r="M93" s="210"/>
      <c r="N93" s="210"/>
      <c r="O93" s="210"/>
      <c r="P93" s="210"/>
      <c r="Q93" s="212" t="str">
        <f>IF(AH93="ERR","助成対象研修人数を入力してください","")</f>
        <v/>
      </c>
      <c r="R93" s="213"/>
      <c r="S93" s="213"/>
      <c r="T93" s="213"/>
      <c r="U93" s="213"/>
      <c r="V93" s="213"/>
      <c r="W93" s="213"/>
      <c r="X93" s="214"/>
      <c r="AB93" s="78"/>
      <c r="AC93" s="86"/>
      <c r="AD93" s="86"/>
      <c r="AE93" s="86"/>
      <c r="AF93" s="84"/>
      <c r="AG93" s="84"/>
      <c r="AH93" s="314" t="str">
        <f>IF(W92&lt;&gt;"","",IF(R92&lt;&gt;"","ERR",""))</f>
        <v/>
      </c>
      <c r="AJ93" s="317"/>
      <c r="AL93" s="87"/>
      <c r="AM93" s="88"/>
    </row>
    <row r="94" spans="1:39" ht="24" customHeight="1" thickBot="1" x14ac:dyDescent="0.25">
      <c r="A94" s="471"/>
      <c r="B94" s="472"/>
      <c r="C94" s="418"/>
      <c r="D94" s="464"/>
      <c r="E94" s="465"/>
      <c r="F94" s="465"/>
      <c r="G94" s="465"/>
      <c r="H94" s="465"/>
      <c r="I94" s="465"/>
      <c r="J94" s="465"/>
      <c r="K94" s="465"/>
      <c r="L94" s="465"/>
      <c r="M94" s="465"/>
      <c r="N94" s="465"/>
      <c r="O94" s="465"/>
      <c r="P94" s="465"/>
      <c r="Q94" s="465"/>
      <c r="R94" s="465"/>
      <c r="S94" s="465"/>
      <c r="T94" s="465"/>
      <c r="U94" s="465"/>
      <c r="V94" s="465"/>
      <c r="W94" s="465"/>
      <c r="X94" s="466"/>
      <c r="AB94" s="78"/>
      <c r="AC94" s="86"/>
      <c r="AD94" s="86"/>
      <c r="AE94" s="86"/>
      <c r="AF94" s="84"/>
      <c r="AG94" s="84"/>
      <c r="AH94" s="314"/>
      <c r="AJ94" s="317"/>
      <c r="AL94" s="87"/>
      <c r="AM94" s="88"/>
    </row>
    <row r="95" spans="1:39" ht="24" customHeight="1" thickBot="1" x14ac:dyDescent="0.2">
      <c r="A95" s="473"/>
      <c r="B95" s="474"/>
      <c r="C95" s="250"/>
      <c r="D95" s="467"/>
      <c r="E95" s="467"/>
      <c r="F95" s="467"/>
      <c r="G95" s="467"/>
      <c r="H95" s="467"/>
      <c r="I95" s="467"/>
      <c r="J95" s="467"/>
      <c r="K95" s="467"/>
      <c r="L95" s="467"/>
      <c r="M95" s="467"/>
      <c r="N95" s="467"/>
      <c r="O95" s="467"/>
      <c r="P95" s="467"/>
      <c r="Q95" s="467"/>
      <c r="R95" s="467"/>
      <c r="S95" s="467"/>
      <c r="T95" s="467"/>
      <c r="U95" s="467"/>
      <c r="V95" s="467"/>
      <c r="W95" s="467"/>
      <c r="X95" s="468"/>
      <c r="AB95" s="78"/>
      <c r="AC95" s="86"/>
      <c r="AD95" s="86"/>
      <c r="AE95" s="86"/>
      <c r="AF95" s="84"/>
      <c r="AG95" s="84"/>
      <c r="AH95" s="314"/>
      <c r="AL95" s="87"/>
      <c r="AM95" s="88"/>
    </row>
    <row r="96" spans="1:39" ht="29.25" customHeight="1" x14ac:dyDescent="0.15">
      <c r="A96" s="469"/>
      <c r="B96" s="470"/>
      <c r="C96" s="206" t="s">
        <v>133</v>
      </c>
      <c r="D96" s="215"/>
      <c r="E96" s="204" t="s">
        <v>67</v>
      </c>
      <c r="F96" s="215"/>
      <c r="G96" s="204" t="s">
        <v>86</v>
      </c>
      <c r="H96" s="215"/>
      <c r="I96" s="204" t="s">
        <v>67</v>
      </c>
      <c r="J96" s="215"/>
      <c r="K96" s="205" t="s">
        <v>87</v>
      </c>
      <c r="L96" s="207" t="s">
        <v>68</v>
      </c>
      <c r="M96" s="216"/>
      <c r="N96" s="203" t="s">
        <v>88</v>
      </c>
      <c r="O96" s="215"/>
      <c r="P96" s="203" t="s">
        <v>87</v>
      </c>
      <c r="Q96" s="207" t="s">
        <v>130</v>
      </c>
      <c r="R96" s="249"/>
      <c r="S96" s="203" t="s">
        <v>88</v>
      </c>
      <c r="T96" s="215"/>
      <c r="U96" s="203" t="s">
        <v>87</v>
      </c>
      <c r="V96" s="207" t="s">
        <v>127</v>
      </c>
      <c r="W96" s="217"/>
      <c r="X96" s="208" t="s">
        <v>37</v>
      </c>
      <c r="Z96" s="133"/>
      <c r="AA96" s="132"/>
      <c r="AC96" s="132">
        <f>IF(OR(D96="",F96=""),0,TIME(D96,F96,0))</f>
        <v>0</v>
      </c>
      <c r="AD96" s="132">
        <f>IF(OR(D96="",F96="",H96="",J96=""),0,TIME(H96,J96,0))</f>
        <v>0</v>
      </c>
      <c r="AE96" s="132">
        <f>IF(OR(D96="",F96=""),0,TIME(M96,O96,0))</f>
        <v>0</v>
      </c>
      <c r="AF96" s="137">
        <f>AD96-AC96-AE96</f>
        <v>0</v>
      </c>
      <c r="AG96" s="137">
        <f>TIME(R96,T96,)</f>
        <v>0</v>
      </c>
      <c r="AH96" s="314" t="str">
        <f>IF(AF96&gt;=AG96,"","ERR")</f>
        <v/>
      </c>
    </row>
    <row r="97" spans="1:39" ht="15" customHeight="1" x14ac:dyDescent="0.2">
      <c r="A97" s="471"/>
      <c r="B97" s="472"/>
      <c r="C97" s="417" t="s">
        <v>132</v>
      </c>
      <c r="D97" s="210"/>
      <c r="E97" s="211" t="str">
        <f>IF(AH96="ERR","研修時間を確認してください","")</f>
        <v/>
      </c>
      <c r="F97" s="210"/>
      <c r="G97" s="210"/>
      <c r="H97" s="211"/>
      <c r="I97" s="210"/>
      <c r="J97" s="210"/>
      <c r="K97" s="210"/>
      <c r="L97" s="210"/>
      <c r="M97" s="210"/>
      <c r="N97" s="210"/>
      <c r="O97" s="210"/>
      <c r="P97" s="210"/>
      <c r="Q97" s="212" t="str">
        <f>IF(AH97="ERR","助成対象研修人数を入力してください","")</f>
        <v/>
      </c>
      <c r="R97" s="213"/>
      <c r="S97" s="213"/>
      <c r="T97" s="213"/>
      <c r="U97" s="213"/>
      <c r="V97" s="213"/>
      <c r="W97" s="213"/>
      <c r="X97" s="214"/>
      <c r="AB97" s="78"/>
      <c r="AC97" s="86"/>
      <c r="AD97" s="86"/>
      <c r="AE97" s="86"/>
      <c r="AF97" s="84"/>
      <c r="AG97" s="84"/>
      <c r="AH97" s="314" t="str">
        <f>IF(W96&lt;&gt;"","",IF(R96&lt;&gt;"","ERR",""))</f>
        <v/>
      </c>
      <c r="AJ97" s="317"/>
      <c r="AL97" s="87"/>
      <c r="AM97" s="88"/>
    </row>
    <row r="98" spans="1:39" ht="24" customHeight="1" thickBot="1" x14ac:dyDescent="0.25">
      <c r="A98" s="471"/>
      <c r="B98" s="472"/>
      <c r="C98" s="418"/>
      <c r="D98" s="464"/>
      <c r="E98" s="465"/>
      <c r="F98" s="465"/>
      <c r="G98" s="465"/>
      <c r="H98" s="465"/>
      <c r="I98" s="465"/>
      <c r="J98" s="465"/>
      <c r="K98" s="465"/>
      <c r="L98" s="465"/>
      <c r="M98" s="465"/>
      <c r="N98" s="465"/>
      <c r="O98" s="465"/>
      <c r="P98" s="465"/>
      <c r="Q98" s="465"/>
      <c r="R98" s="465"/>
      <c r="S98" s="465"/>
      <c r="T98" s="465"/>
      <c r="U98" s="465"/>
      <c r="V98" s="465"/>
      <c r="W98" s="465"/>
      <c r="X98" s="466"/>
      <c r="AB98" s="78"/>
      <c r="AC98" s="86"/>
      <c r="AD98" s="86"/>
      <c r="AE98" s="86"/>
      <c r="AF98" s="84"/>
      <c r="AG98" s="84"/>
      <c r="AH98" s="314"/>
      <c r="AJ98" s="317"/>
      <c r="AL98" s="87"/>
      <c r="AM98" s="88"/>
    </row>
    <row r="99" spans="1:39" ht="24" customHeight="1" thickBot="1" x14ac:dyDescent="0.2">
      <c r="A99" s="473"/>
      <c r="B99" s="474"/>
      <c r="C99" s="250"/>
      <c r="D99" s="467"/>
      <c r="E99" s="467"/>
      <c r="F99" s="467"/>
      <c r="G99" s="467"/>
      <c r="H99" s="467"/>
      <c r="I99" s="467"/>
      <c r="J99" s="467"/>
      <c r="K99" s="467"/>
      <c r="L99" s="467"/>
      <c r="M99" s="467"/>
      <c r="N99" s="467"/>
      <c r="O99" s="467"/>
      <c r="P99" s="467"/>
      <c r="Q99" s="467"/>
      <c r="R99" s="467"/>
      <c r="S99" s="467"/>
      <c r="T99" s="467"/>
      <c r="U99" s="467"/>
      <c r="V99" s="467"/>
      <c r="W99" s="467"/>
      <c r="X99" s="468"/>
      <c r="AB99" s="78"/>
      <c r="AC99" s="86"/>
      <c r="AD99" s="86"/>
      <c r="AE99" s="86"/>
      <c r="AF99" s="84"/>
      <c r="AG99" s="84"/>
      <c r="AH99" s="314"/>
      <c r="AL99" s="87"/>
      <c r="AM99" s="88"/>
    </row>
    <row r="100" spans="1:39" ht="29.25" customHeight="1" x14ac:dyDescent="0.15">
      <c r="A100" s="469"/>
      <c r="B100" s="470"/>
      <c r="C100" s="206" t="s">
        <v>133</v>
      </c>
      <c r="D100" s="215"/>
      <c r="E100" s="204" t="s">
        <v>67</v>
      </c>
      <c r="F100" s="215"/>
      <c r="G100" s="204" t="s">
        <v>86</v>
      </c>
      <c r="H100" s="215"/>
      <c r="I100" s="204" t="s">
        <v>67</v>
      </c>
      <c r="J100" s="215"/>
      <c r="K100" s="205" t="s">
        <v>87</v>
      </c>
      <c r="L100" s="207" t="s">
        <v>68</v>
      </c>
      <c r="M100" s="216"/>
      <c r="N100" s="203" t="s">
        <v>88</v>
      </c>
      <c r="O100" s="215"/>
      <c r="P100" s="203" t="s">
        <v>87</v>
      </c>
      <c r="Q100" s="207" t="s">
        <v>130</v>
      </c>
      <c r="R100" s="249"/>
      <c r="S100" s="203" t="s">
        <v>88</v>
      </c>
      <c r="T100" s="215"/>
      <c r="U100" s="203" t="s">
        <v>87</v>
      </c>
      <c r="V100" s="207" t="s">
        <v>127</v>
      </c>
      <c r="W100" s="217"/>
      <c r="X100" s="208" t="s">
        <v>37</v>
      </c>
      <c r="Z100" s="133"/>
      <c r="AA100" s="132"/>
      <c r="AC100" s="132">
        <f>IF(OR(D100="",F100=""),0,TIME(D100,F100,0))</f>
        <v>0</v>
      </c>
      <c r="AD100" s="132">
        <f>IF(OR(D100="",F100="",H100="",J100=""),0,TIME(H100,J100,0))</f>
        <v>0</v>
      </c>
      <c r="AE100" s="132">
        <f>IF(OR(D100="",F100=""),0,TIME(M100,O100,0))</f>
        <v>0</v>
      </c>
      <c r="AF100" s="137">
        <f>AD100-AC100-AE100</f>
        <v>0</v>
      </c>
      <c r="AG100" s="137">
        <f>TIME(R100,T100,)</f>
        <v>0</v>
      </c>
      <c r="AH100" s="314" t="str">
        <f>IF(AF100&gt;=AG100,"","ERR")</f>
        <v/>
      </c>
    </row>
    <row r="101" spans="1:39" ht="15" customHeight="1" x14ac:dyDescent="0.2">
      <c r="A101" s="471"/>
      <c r="B101" s="472"/>
      <c r="C101" s="417" t="s">
        <v>132</v>
      </c>
      <c r="D101" s="210"/>
      <c r="E101" s="211" t="str">
        <f>IF(AH100="ERR","研修時間を確認してください","")</f>
        <v/>
      </c>
      <c r="F101" s="210"/>
      <c r="G101" s="210"/>
      <c r="H101" s="211"/>
      <c r="I101" s="210"/>
      <c r="J101" s="210"/>
      <c r="K101" s="210"/>
      <c r="L101" s="210"/>
      <c r="M101" s="210"/>
      <c r="N101" s="210"/>
      <c r="O101" s="210"/>
      <c r="P101" s="210"/>
      <c r="Q101" s="212" t="str">
        <f>IF(AH101="ERR","助成対象研修人数を入力してください","")</f>
        <v/>
      </c>
      <c r="R101" s="213"/>
      <c r="S101" s="213"/>
      <c r="T101" s="213"/>
      <c r="U101" s="213"/>
      <c r="V101" s="213"/>
      <c r="W101" s="213"/>
      <c r="X101" s="214"/>
      <c r="AB101" s="78"/>
      <c r="AC101" s="86"/>
      <c r="AD101" s="86"/>
      <c r="AE101" s="86"/>
      <c r="AF101" s="84"/>
      <c r="AG101" s="84"/>
      <c r="AH101" s="314" t="str">
        <f>IF(W100&lt;&gt;"","",IF(R100&lt;&gt;"","ERR",""))</f>
        <v/>
      </c>
      <c r="AJ101" s="317"/>
      <c r="AL101" s="87"/>
      <c r="AM101" s="88"/>
    </row>
    <row r="102" spans="1:39" ht="24" customHeight="1" thickBot="1" x14ac:dyDescent="0.25">
      <c r="A102" s="471"/>
      <c r="B102" s="472"/>
      <c r="C102" s="418"/>
      <c r="D102" s="464"/>
      <c r="E102" s="465"/>
      <c r="F102" s="465"/>
      <c r="G102" s="465"/>
      <c r="H102" s="465"/>
      <c r="I102" s="465"/>
      <c r="J102" s="465"/>
      <c r="K102" s="465"/>
      <c r="L102" s="465"/>
      <c r="M102" s="465"/>
      <c r="N102" s="465"/>
      <c r="O102" s="465"/>
      <c r="P102" s="465"/>
      <c r="Q102" s="465"/>
      <c r="R102" s="465"/>
      <c r="S102" s="465"/>
      <c r="T102" s="465"/>
      <c r="U102" s="465"/>
      <c r="V102" s="465"/>
      <c r="W102" s="465"/>
      <c r="X102" s="466"/>
      <c r="AB102" s="78"/>
      <c r="AC102" s="86"/>
      <c r="AD102" s="86"/>
      <c r="AE102" s="86"/>
      <c r="AF102" s="84"/>
      <c r="AG102" s="84"/>
      <c r="AH102" s="314"/>
      <c r="AJ102" s="317"/>
      <c r="AL102" s="87"/>
      <c r="AM102" s="88"/>
    </row>
    <row r="103" spans="1:39" ht="24" customHeight="1" thickBot="1" x14ac:dyDescent="0.2">
      <c r="A103" s="473"/>
      <c r="B103" s="474"/>
      <c r="C103" s="250"/>
      <c r="D103" s="467"/>
      <c r="E103" s="467"/>
      <c r="F103" s="467"/>
      <c r="G103" s="467"/>
      <c r="H103" s="467"/>
      <c r="I103" s="467"/>
      <c r="J103" s="467"/>
      <c r="K103" s="467"/>
      <c r="L103" s="467"/>
      <c r="M103" s="467"/>
      <c r="N103" s="467"/>
      <c r="O103" s="467"/>
      <c r="P103" s="467"/>
      <c r="Q103" s="467"/>
      <c r="R103" s="467"/>
      <c r="S103" s="467"/>
      <c r="T103" s="467"/>
      <c r="U103" s="467"/>
      <c r="V103" s="467"/>
      <c r="W103" s="467"/>
      <c r="X103" s="468"/>
      <c r="AB103" s="78"/>
      <c r="AC103" s="86"/>
      <c r="AD103" s="86"/>
      <c r="AE103" s="86"/>
      <c r="AF103" s="84"/>
      <c r="AG103" s="84"/>
      <c r="AH103" s="314"/>
      <c r="AL103" s="87"/>
      <c r="AM103" s="88"/>
    </row>
    <row r="104" spans="1:39" ht="29.25" customHeight="1" x14ac:dyDescent="0.15">
      <c r="A104" s="469"/>
      <c r="B104" s="470"/>
      <c r="C104" s="206" t="s">
        <v>133</v>
      </c>
      <c r="D104" s="215"/>
      <c r="E104" s="204" t="s">
        <v>67</v>
      </c>
      <c r="F104" s="215"/>
      <c r="G104" s="204" t="s">
        <v>86</v>
      </c>
      <c r="H104" s="215"/>
      <c r="I104" s="204" t="s">
        <v>67</v>
      </c>
      <c r="J104" s="215"/>
      <c r="K104" s="205" t="s">
        <v>87</v>
      </c>
      <c r="L104" s="207" t="s">
        <v>68</v>
      </c>
      <c r="M104" s="216"/>
      <c r="N104" s="203" t="s">
        <v>88</v>
      </c>
      <c r="O104" s="215"/>
      <c r="P104" s="203" t="s">
        <v>87</v>
      </c>
      <c r="Q104" s="207" t="s">
        <v>130</v>
      </c>
      <c r="R104" s="249"/>
      <c r="S104" s="203" t="s">
        <v>88</v>
      </c>
      <c r="T104" s="215"/>
      <c r="U104" s="203" t="s">
        <v>87</v>
      </c>
      <c r="V104" s="207" t="s">
        <v>127</v>
      </c>
      <c r="W104" s="217"/>
      <c r="X104" s="208" t="s">
        <v>37</v>
      </c>
      <c r="Z104" s="133"/>
      <c r="AA104" s="132"/>
      <c r="AC104" s="132">
        <f>IF(OR(D104="",F104=""),0,TIME(D104,F104,0))</f>
        <v>0</v>
      </c>
      <c r="AD104" s="132">
        <f>IF(OR(D104="",F104="",H104="",J104=""),0,TIME(H104,J104,0))</f>
        <v>0</v>
      </c>
      <c r="AE104" s="132">
        <f>IF(OR(D104="",F104=""),0,TIME(M104,O104,0))</f>
        <v>0</v>
      </c>
      <c r="AF104" s="137">
        <f>AD104-AC104-AE104</f>
        <v>0</v>
      </c>
      <c r="AG104" s="137">
        <f>TIME(R104,T104,)</f>
        <v>0</v>
      </c>
      <c r="AH104" s="314" t="str">
        <f>IF(AF104&gt;=AG104,"","ERR")</f>
        <v/>
      </c>
    </row>
    <row r="105" spans="1:39" ht="15" customHeight="1" x14ac:dyDescent="0.2">
      <c r="A105" s="471"/>
      <c r="B105" s="472"/>
      <c r="C105" s="417" t="s">
        <v>132</v>
      </c>
      <c r="D105" s="210"/>
      <c r="E105" s="211" t="str">
        <f>IF(AH104="ERR","研修時間を確認してください","")</f>
        <v/>
      </c>
      <c r="F105" s="210"/>
      <c r="G105" s="210"/>
      <c r="H105" s="211"/>
      <c r="I105" s="210"/>
      <c r="J105" s="210"/>
      <c r="K105" s="210"/>
      <c r="L105" s="210"/>
      <c r="M105" s="210"/>
      <c r="N105" s="210"/>
      <c r="O105" s="210"/>
      <c r="P105" s="210"/>
      <c r="Q105" s="212" t="str">
        <f>IF(AH105="ERR","助成対象研修人数を入力してください","")</f>
        <v/>
      </c>
      <c r="R105" s="213"/>
      <c r="S105" s="213"/>
      <c r="T105" s="213"/>
      <c r="U105" s="213"/>
      <c r="V105" s="213"/>
      <c r="W105" s="213"/>
      <c r="X105" s="214"/>
      <c r="AB105" s="78"/>
      <c r="AC105" s="86"/>
      <c r="AD105" s="86"/>
      <c r="AE105" s="86"/>
      <c r="AF105" s="84"/>
      <c r="AG105" s="84"/>
      <c r="AH105" s="314" t="str">
        <f>IF(W104&lt;&gt;"","",IF(R104&lt;&gt;"","ERR",""))</f>
        <v/>
      </c>
      <c r="AJ105" s="317"/>
      <c r="AL105" s="87"/>
      <c r="AM105" s="88"/>
    </row>
    <row r="106" spans="1:39" ht="24" customHeight="1" thickBot="1" x14ac:dyDescent="0.25">
      <c r="A106" s="471"/>
      <c r="B106" s="472"/>
      <c r="C106" s="418"/>
      <c r="D106" s="464"/>
      <c r="E106" s="465"/>
      <c r="F106" s="465"/>
      <c r="G106" s="465"/>
      <c r="H106" s="465"/>
      <c r="I106" s="465"/>
      <c r="J106" s="465"/>
      <c r="K106" s="465"/>
      <c r="L106" s="465"/>
      <c r="M106" s="465"/>
      <c r="N106" s="465"/>
      <c r="O106" s="465"/>
      <c r="P106" s="465"/>
      <c r="Q106" s="465"/>
      <c r="R106" s="465"/>
      <c r="S106" s="465"/>
      <c r="T106" s="465"/>
      <c r="U106" s="465"/>
      <c r="V106" s="465"/>
      <c r="W106" s="465"/>
      <c r="X106" s="466"/>
      <c r="AB106" s="78"/>
      <c r="AC106" s="86"/>
      <c r="AD106" s="86"/>
      <c r="AE106" s="86"/>
      <c r="AF106" s="84"/>
      <c r="AG106" s="84"/>
      <c r="AH106" s="314"/>
      <c r="AJ106" s="317"/>
      <c r="AL106" s="87"/>
      <c r="AM106" s="88"/>
    </row>
    <row r="107" spans="1:39" ht="24" customHeight="1" thickBot="1" x14ac:dyDescent="0.2">
      <c r="A107" s="473"/>
      <c r="B107" s="474"/>
      <c r="C107" s="250"/>
      <c r="D107" s="467"/>
      <c r="E107" s="467"/>
      <c r="F107" s="467"/>
      <c r="G107" s="467"/>
      <c r="H107" s="467"/>
      <c r="I107" s="467"/>
      <c r="J107" s="467"/>
      <c r="K107" s="467"/>
      <c r="L107" s="467"/>
      <c r="M107" s="467"/>
      <c r="N107" s="467"/>
      <c r="O107" s="467"/>
      <c r="P107" s="467"/>
      <c r="Q107" s="467"/>
      <c r="R107" s="467"/>
      <c r="S107" s="467"/>
      <c r="T107" s="467"/>
      <c r="U107" s="467"/>
      <c r="V107" s="467"/>
      <c r="W107" s="467"/>
      <c r="X107" s="468"/>
      <c r="AB107" s="78"/>
      <c r="AC107" s="86"/>
      <c r="AD107" s="86"/>
      <c r="AE107" s="86"/>
      <c r="AF107" s="84"/>
      <c r="AG107" s="84"/>
      <c r="AH107" s="314"/>
      <c r="AL107" s="87"/>
      <c r="AM107" s="88"/>
    </row>
    <row r="108" spans="1:39" ht="29.25" customHeight="1" x14ac:dyDescent="0.15">
      <c r="A108" s="469"/>
      <c r="B108" s="470"/>
      <c r="C108" s="206" t="s">
        <v>133</v>
      </c>
      <c r="D108" s="215"/>
      <c r="E108" s="204" t="s">
        <v>67</v>
      </c>
      <c r="F108" s="215"/>
      <c r="G108" s="204" t="s">
        <v>86</v>
      </c>
      <c r="H108" s="215"/>
      <c r="I108" s="204" t="s">
        <v>67</v>
      </c>
      <c r="J108" s="215"/>
      <c r="K108" s="205" t="s">
        <v>87</v>
      </c>
      <c r="L108" s="207" t="s">
        <v>68</v>
      </c>
      <c r="M108" s="216"/>
      <c r="N108" s="203" t="s">
        <v>88</v>
      </c>
      <c r="O108" s="215"/>
      <c r="P108" s="203" t="s">
        <v>87</v>
      </c>
      <c r="Q108" s="207" t="s">
        <v>130</v>
      </c>
      <c r="R108" s="249"/>
      <c r="S108" s="203" t="s">
        <v>88</v>
      </c>
      <c r="T108" s="215"/>
      <c r="U108" s="203" t="s">
        <v>87</v>
      </c>
      <c r="V108" s="207" t="s">
        <v>127</v>
      </c>
      <c r="W108" s="217"/>
      <c r="X108" s="208" t="s">
        <v>37</v>
      </c>
      <c r="Z108" s="133"/>
      <c r="AA108" s="132"/>
      <c r="AC108" s="132">
        <f>IF(OR(D108="",F108=""),0,TIME(D108,F108,0))</f>
        <v>0</v>
      </c>
      <c r="AD108" s="132">
        <f>IF(OR(D108="",F108="",H108="",J108=""),0,TIME(H108,J108,0))</f>
        <v>0</v>
      </c>
      <c r="AE108" s="132">
        <f>IF(OR(D108="",F108=""),0,TIME(M108,O108,0))</f>
        <v>0</v>
      </c>
      <c r="AF108" s="137">
        <f>AD108-AC108-AE108</f>
        <v>0</v>
      </c>
      <c r="AG108" s="137">
        <f>TIME(R108,T108,)</f>
        <v>0</v>
      </c>
      <c r="AH108" s="314" t="str">
        <f>IF(AF108&gt;=AG108,"","ERR")</f>
        <v/>
      </c>
    </row>
    <row r="109" spans="1:39" ht="15" customHeight="1" x14ac:dyDescent="0.2">
      <c r="A109" s="471"/>
      <c r="B109" s="472"/>
      <c r="C109" s="417" t="s">
        <v>132</v>
      </c>
      <c r="D109" s="210"/>
      <c r="E109" s="211" t="str">
        <f>IF(AH108="ERR","研修時間を確認してください","")</f>
        <v/>
      </c>
      <c r="F109" s="210"/>
      <c r="G109" s="210"/>
      <c r="H109" s="211"/>
      <c r="I109" s="210"/>
      <c r="J109" s="210"/>
      <c r="K109" s="210"/>
      <c r="L109" s="210"/>
      <c r="M109" s="210"/>
      <c r="N109" s="210"/>
      <c r="O109" s="210"/>
      <c r="P109" s="210"/>
      <c r="Q109" s="212" t="str">
        <f>IF(AH109="ERR","助成対象研修人数を入力してください","")</f>
        <v/>
      </c>
      <c r="R109" s="213"/>
      <c r="S109" s="213"/>
      <c r="T109" s="213"/>
      <c r="U109" s="213"/>
      <c r="V109" s="213"/>
      <c r="W109" s="213"/>
      <c r="X109" s="214"/>
      <c r="AB109" s="78"/>
      <c r="AC109" s="86"/>
      <c r="AD109" s="86"/>
      <c r="AE109" s="86"/>
      <c r="AF109" s="84"/>
      <c r="AG109" s="84"/>
      <c r="AH109" s="314" t="str">
        <f>IF(W108&lt;&gt;"","",IF(R108&lt;&gt;"","ERR",""))</f>
        <v/>
      </c>
      <c r="AJ109" s="317"/>
      <c r="AL109" s="87"/>
      <c r="AM109" s="88"/>
    </row>
    <row r="110" spans="1:39" ht="24" customHeight="1" thickBot="1" x14ac:dyDescent="0.25">
      <c r="A110" s="471"/>
      <c r="B110" s="472"/>
      <c r="C110" s="418"/>
      <c r="D110" s="464"/>
      <c r="E110" s="465"/>
      <c r="F110" s="465"/>
      <c r="G110" s="465"/>
      <c r="H110" s="465"/>
      <c r="I110" s="465"/>
      <c r="J110" s="465"/>
      <c r="K110" s="465"/>
      <c r="L110" s="465"/>
      <c r="M110" s="465"/>
      <c r="N110" s="465"/>
      <c r="O110" s="465"/>
      <c r="P110" s="465"/>
      <c r="Q110" s="465"/>
      <c r="R110" s="465"/>
      <c r="S110" s="465"/>
      <c r="T110" s="465"/>
      <c r="U110" s="465"/>
      <c r="V110" s="465"/>
      <c r="W110" s="465"/>
      <c r="X110" s="466"/>
      <c r="AB110" s="78"/>
      <c r="AC110" s="86"/>
      <c r="AD110" s="86"/>
      <c r="AE110" s="86"/>
      <c r="AF110" s="84"/>
      <c r="AG110" s="84"/>
      <c r="AH110" s="314"/>
      <c r="AJ110" s="317"/>
      <c r="AL110" s="87"/>
      <c r="AM110" s="88"/>
    </row>
    <row r="111" spans="1:39" ht="24" customHeight="1" thickBot="1" x14ac:dyDescent="0.2">
      <c r="A111" s="473"/>
      <c r="B111" s="474"/>
      <c r="C111" s="250"/>
      <c r="D111" s="467"/>
      <c r="E111" s="467"/>
      <c r="F111" s="467"/>
      <c r="G111" s="467"/>
      <c r="H111" s="467"/>
      <c r="I111" s="467"/>
      <c r="J111" s="467"/>
      <c r="K111" s="467"/>
      <c r="L111" s="467"/>
      <c r="M111" s="467"/>
      <c r="N111" s="467"/>
      <c r="O111" s="467"/>
      <c r="P111" s="467"/>
      <c r="Q111" s="467"/>
      <c r="R111" s="467"/>
      <c r="S111" s="467"/>
      <c r="T111" s="467"/>
      <c r="U111" s="467"/>
      <c r="V111" s="467"/>
      <c r="W111" s="467"/>
      <c r="X111" s="468"/>
      <c r="AB111" s="78"/>
      <c r="AC111" s="86"/>
      <c r="AD111" s="86"/>
      <c r="AE111" s="86"/>
      <c r="AF111" s="84"/>
      <c r="AG111" s="84"/>
      <c r="AH111" s="314"/>
      <c r="AL111" s="87"/>
      <c r="AM111" s="88"/>
    </row>
    <row r="112" spans="1:39" ht="29.25" customHeight="1" x14ac:dyDescent="0.15">
      <c r="A112" s="469"/>
      <c r="B112" s="470"/>
      <c r="C112" s="206" t="s">
        <v>133</v>
      </c>
      <c r="D112" s="215"/>
      <c r="E112" s="204" t="s">
        <v>67</v>
      </c>
      <c r="F112" s="215"/>
      <c r="G112" s="204" t="s">
        <v>86</v>
      </c>
      <c r="H112" s="215"/>
      <c r="I112" s="204" t="s">
        <v>67</v>
      </c>
      <c r="J112" s="215"/>
      <c r="K112" s="205" t="s">
        <v>87</v>
      </c>
      <c r="L112" s="207" t="s">
        <v>68</v>
      </c>
      <c r="M112" s="216"/>
      <c r="N112" s="203" t="s">
        <v>88</v>
      </c>
      <c r="O112" s="215"/>
      <c r="P112" s="203" t="s">
        <v>87</v>
      </c>
      <c r="Q112" s="207" t="s">
        <v>130</v>
      </c>
      <c r="R112" s="249"/>
      <c r="S112" s="203" t="s">
        <v>88</v>
      </c>
      <c r="T112" s="215"/>
      <c r="U112" s="203" t="s">
        <v>87</v>
      </c>
      <c r="V112" s="207" t="s">
        <v>127</v>
      </c>
      <c r="W112" s="217"/>
      <c r="X112" s="208" t="s">
        <v>37</v>
      </c>
      <c r="Z112" s="133"/>
      <c r="AA112" s="132"/>
      <c r="AC112" s="132">
        <f>IF(OR(D112="",F112=""),0,TIME(D112,F112,0))</f>
        <v>0</v>
      </c>
      <c r="AD112" s="132">
        <f>IF(OR(D112="",F112="",H112="",J112=""),0,TIME(H112,J112,0))</f>
        <v>0</v>
      </c>
      <c r="AE112" s="132">
        <f>IF(OR(D112="",F112=""),0,TIME(M112,O112,0))</f>
        <v>0</v>
      </c>
      <c r="AF112" s="137">
        <f>AD112-AC112-AE112</f>
        <v>0</v>
      </c>
      <c r="AG112" s="137">
        <f>TIME(R112,T112,)</f>
        <v>0</v>
      </c>
      <c r="AH112" s="314" t="str">
        <f>IF(AF112&gt;=AG112,"","ERR")</f>
        <v/>
      </c>
    </row>
    <row r="113" spans="1:39" ht="15" customHeight="1" x14ac:dyDescent="0.2">
      <c r="A113" s="471"/>
      <c r="B113" s="472"/>
      <c r="C113" s="417" t="s">
        <v>132</v>
      </c>
      <c r="D113" s="210"/>
      <c r="E113" s="211" t="str">
        <f>IF(AH112="ERR","研修時間を確認してください","")</f>
        <v/>
      </c>
      <c r="F113" s="210"/>
      <c r="G113" s="210"/>
      <c r="H113" s="211"/>
      <c r="I113" s="210"/>
      <c r="J113" s="210"/>
      <c r="K113" s="210"/>
      <c r="L113" s="210"/>
      <c r="M113" s="210"/>
      <c r="N113" s="210"/>
      <c r="O113" s="210"/>
      <c r="P113" s="210"/>
      <c r="Q113" s="212" t="str">
        <f>IF(AH113="ERR","助成対象研修人数を入力してください","")</f>
        <v/>
      </c>
      <c r="R113" s="213"/>
      <c r="S113" s="213"/>
      <c r="T113" s="213"/>
      <c r="U113" s="213"/>
      <c r="V113" s="213"/>
      <c r="W113" s="213"/>
      <c r="X113" s="214"/>
      <c r="AB113" s="78"/>
      <c r="AC113" s="86"/>
      <c r="AD113" s="86"/>
      <c r="AE113" s="86"/>
      <c r="AF113" s="84"/>
      <c r="AG113" s="84"/>
      <c r="AH113" s="314" t="str">
        <f>IF(W112&lt;&gt;"","",IF(R112&lt;&gt;"","ERR",""))</f>
        <v/>
      </c>
      <c r="AJ113" s="317"/>
      <c r="AL113" s="87"/>
      <c r="AM113" s="88"/>
    </row>
    <row r="114" spans="1:39" ht="24" customHeight="1" thickBot="1" x14ac:dyDescent="0.25">
      <c r="A114" s="471"/>
      <c r="B114" s="472"/>
      <c r="C114" s="418"/>
      <c r="D114" s="464"/>
      <c r="E114" s="465"/>
      <c r="F114" s="465"/>
      <c r="G114" s="465"/>
      <c r="H114" s="465"/>
      <c r="I114" s="465"/>
      <c r="J114" s="465"/>
      <c r="K114" s="465"/>
      <c r="L114" s="465"/>
      <c r="M114" s="465"/>
      <c r="N114" s="465"/>
      <c r="O114" s="465"/>
      <c r="P114" s="465"/>
      <c r="Q114" s="465"/>
      <c r="R114" s="465"/>
      <c r="S114" s="465"/>
      <c r="T114" s="465"/>
      <c r="U114" s="465"/>
      <c r="V114" s="465"/>
      <c r="W114" s="465"/>
      <c r="X114" s="466"/>
      <c r="AB114" s="78"/>
      <c r="AC114" s="86"/>
      <c r="AD114" s="86"/>
      <c r="AE114" s="86"/>
      <c r="AF114" s="84"/>
      <c r="AG114" s="84"/>
      <c r="AH114" s="314"/>
      <c r="AJ114" s="317"/>
      <c r="AL114" s="87"/>
      <c r="AM114" s="88"/>
    </row>
    <row r="115" spans="1:39" ht="24" customHeight="1" thickBot="1" x14ac:dyDescent="0.2">
      <c r="A115" s="473"/>
      <c r="B115" s="474"/>
      <c r="C115" s="250"/>
      <c r="D115" s="467"/>
      <c r="E115" s="467"/>
      <c r="F115" s="467"/>
      <c r="G115" s="467"/>
      <c r="H115" s="467"/>
      <c r="I115" s="467"/>
      <c r="J115" s="467"/>
      <c r="K115" s="467"/>
      <c r="L115" s="467"/>
      <c r="M115" s="467"/>
      <c r="N115" s="467"/>
      <c r="O115" s="467"/>
      <c r="P115" s="467"/>
      <c r="Q115" s="467"/>
      <c r="R115" s="467"/>
      <c r="S115" s="467"/>
      <c r="T115" s="467"/>
      <c r="U115" s="467"/>
      <c r="V115" s="467"/>
      <c r="W115" s="467"/>
      <c r="X115" s="468"/>
      <c r="AB115" s="78"/>
      <c r="AC115" s="86"/>
      <c r="AD115" s="86"/>
      <c r="AE115" s="86"/>
      <c r="AF115" s="84"/>
      <c r="AG115" s="84"/>
      <c r="AH115" s="314"/>
      <c r="AL115" s="87"/>
      <c r="AM115" s="88"/>
    </row>
    <row r="116" spans="1:39" ht="29.25" customHeight="1" x14ac:dyDescent="0.15">
      <c r="A116" s="469"/>
      <c r="B116" s="470"/>
      <c r="C116" s="206" t="s">
        <v>133</v>
      </c>
      <c r="D116" s="215"/>
      <c r="E116" s="204" t="s">
        <v>67</v>
      </c>
      <c r="F116" s="215"/>
      <c r="G116" s="204" t="s">
        <v>86</v>
      </c>
      <c r="H116" s="215"/>
      <c r="I116" s="204" t="s">
        <v>67</v>
      </c>
      <c r="J116" s="215"/>
      <c r="K116" s="205" t="s">
        <v>87</v>
      </c>
      <c r="L116" s="207" t="s">
        <v>68</v>
      </c>
      <c r="M116" s="216"/>
      <c r="N116" s="203" t="s">
        <v>88</v>
      </c>
      <c r="O116" s="215"/>
      <c r="P116" s="203" t="s">
        <v>87</v>
      </c>
      <c r="Q116" s="207" t="s">
        <v>130</v>
      </c>
      <c r="R116" s="249"/>
      <c r="S116" s="203" t="s">
        <v>88</v>
      </c>
      <c r="T116" s="215"/>
      <c r="U116" s="203" t="s">
        <v>87</v>
      </c>
      <c r="V116" s="207" t="s">
        <v>127</v>
      </c>
      <c r="W116" s="217"/>
      <c r="X116" s="208" t="s">
        <v>37</v>
      </c>
      <c r="Z116" s="133"/>
      <c r="AA116" s="132"/>
      <c r="AC116" s="132">
        <f>IF(OR(D116="",F116=""),0,TIME(D116,F116,0))</f>
        <v>0</v>
      </c>
      <c r="AD116" s="132">
        <f>IF(OR(D116="",F116="",H116="",J116=""),0,TIME(H116,J116,0))</f>
        <v>0</v>
      </c>
      <c r="AE116" s="132">
        <f>IF(OR(D116="",F116=""),0,TIME(M116,O116,0))</f>
        <v>0</v>
      </c>
      <c r="AF116" s="137">
        <f>AD116-AC116-AE116</f>
        <v>0</v>
      </c>
      <c r="AG116" s="137">
        <f>TIME(R116,T116,)</f>
        <v>0</v>
      </c>
      <c r="AH116" s="314" t="str">
        <f>IF(AF116&gt;=AG116,"","ERR")</f>
        <v/>
      </c>
    </row>
    <row r="117" spans="1:39" ht="15" customHeight="1" x14ac:dyDescent="0.2">
      <c r="A117" s="471"/>
      <c r="B117" s="472"/>
      <c r="C117" s="417" t="s">
        <v>132</v>
      </c>
      <c r="D117" s="210"/>
      <c r="E117" s="211" t="str">
        <f>IF(AH116="ERR","研修時間を確認してください","")</f>
        <v/>
      </c>
      <c r="F117" s="210"/>
      <c r="G117" s="210"/>
      <c r="H117" s="211"/>
      <c r="I117" s="210"/>
      <c r="J117" s="210"/>
      <c r="K117" s="210"/>
      <c r="L117" s="210"/>
      <c r="M117" s="210"/>
      <c r="N117" s="210"/>
      <c r="O117" s="210"/>
      <c r="P117" s="210"/>
      <c r="Q117" s="212" t="str">
        <f>IF(AH117="ERR","助成対象研修人数を入力してください","")</f>
        <v/>
      </c>
      <c r="R117" s="213"/>
      <c r="S117" s="213"/>
      <c r="T117" s="213"/>
      <c r="U117" s="213"/>
      <c r="V117" s="213"/>
      <c r="W117" s="213"/>
      <c r="X117" s="214"/>
      <c r="AB117" s="78"/>
      <c r="AC117" s="86"/>
      <c r="AD117" s="86"/>
      <c r="AE117" s="86"/>
      <c r="AF117" s="84"/>
      <c r="AG117" s="84"/>
      <c r="AH117" s="314" t="str">
        <f>IF(W116&lt;&gt;"","",IF(R116&lt;&gt;"","ERR",""))</f>
        <v/>
      </c>
      <c r="AJ117" s="317"/>
      <c r="AL117" s="87"/>
      <c r="AM117" s="88"/>
    </row>
    <row r="118" spans="1:39" ht="24" customHeight="1" thickBot="1" x14ac:dyDescent="0.25">
      <c r="A118" s="471"/>
      <c r="B118" s="472"/>
      <c r="C118" s="418"/>
      <c r="D118" s="464"/>
      <c r="E118" s="465"/>
      <c r="F118" s="465"/>
      <c r="G118" s="465"/>
      <c r="H118" s="465"/>
      <c r="I118" s="465"/>
      <c r="J118" s="465"/>
      <c r="K118" s="465"/>
      <c r="L118" s="465"/>
      <c r="M118" s="465"/>
      <c r="N118" s="465"/>
      <c r="O118" s="465"/>
      <c r="P118" s="465"/>
      <c r="Q118" s="465"/>
      <c r="R118" s="465"/>
      <c r="S118" s="465"/>
      <c r="T118" s="465"/>
      <c r="U118" s="465"/>
      <c r="V118" s="465"/>
      <c r="W118" s="465"/>
      <c r="X118" s="466"/>
      <c r="AB118" s="78"/>
      <c r="AC118" s="86"/>
      <c r="AD118" s="86"/>
      <c r="AE118" s="86"/>
      <c r="AF118" s="84"/>
      <c r="AG118" s="84"/>
      <c r="AH118" s="314"/>
      <c r="AJ118" s="317"/>
      <c r="AL118" s="87"/>
      <c r="AM118" s="88"/>
    </row>
    <row r="119" spans="1:39" ht="24" customHeight="1" thickBot="1" x14ac:dyDescent="0.2">
      <c r="A119" s="473"/>
      <c r="B119" s="474"/>
      <c r="C119" s="250"/>
      <c r="D119" s="467"/>
      <c r="E119" s="467"/>
      <c r="F119" s="467"/>
      <c r="G119" s="467"/>
      <c r="H119" s="467"/>
      <c r="I119" s="467"/>
      <c r="J119" s="467"/>
      <c r="K119" s="467"/>
      <c r="L119" s="467"/>
      <c r="M119" s="467"/>
      <c r="N119" s="467"/>
      <c r="O119" s="467"/>
      <c r="P119" s="467"/>
      <c r="Q119" s="467"/>
      <c r="R119" s="467"/>
      <c r="S119" s="467"/>
      <c r="T119" s="467"/>
      <c r="U119" s="467"/>
      <c r="V119" s="467"/>
      <c r="W119" s="467"/>
      <c r="X119" s="468"/>
      <c r="AB119" s="78"/>
      <c r="AC119" s="86"/>
      <c r="AD119" s="86"/>
      <c r="AE119" s="86"/>
      <c r="AF119" s="84"/>
      <c r="AG119" s="84"/>
      <c r="AH119" s="314"/>
      <c r="AL119" s="87"/>
      <c r="AM119" s="88"/>
    </row>
    <row r="120" spans="1:39" ht="29.25" customHeight="1" x14ac:dyDescent="0.15">
      <c r="A120" s="469"/>
      <c r="B120" s="470"/>
      <c r="C120" s="206" t="s">
        <v>133</v>
      </c>
      <c r="D120" s="215"/>
      <c r="E120" s="204" t="s">
        <v>67</v>
      </c>
      <c r="F120" s="215"/>
      <c r="G120" s="204" t="s">
        <v>86</v>
      </c>
      <c r="H120" s="215"/>
      <c r="I120" s="204" t="s">
        <v>67</v>
      </c>
      <c r="J120" s="215"/>
      <c r="K120" s="205" t="s">
        <v>87</v>
      </c>
      <c r="L120" s="207" t="s">
        <v>68</v>
      </c>
      <c r="M120" s="216"/>
      <c r="N120" s="203" t="s">
        <v>88</v>
      </c>
      <c r="O120" s="215"/>
      <c r="P120" s="203" t="s">
        <v>87</v>
      </c>
      <c r="Q120" s="207" t="s">
        <v>130</v>
      </c>
      <c r="R120" s="249"/>
      <c r="S120" s="203" t="s">
        <v>88</v>
      </c>
      <c r="T120" s="215"/>
      <c r="U120" s="203" t="s">
        <v>87</v>
      </c>
      <c r="V120" s="207" t="s">
        <v>127</v>
      </c>
      <c r="W120" s="217"/>
      <c r="X120" s="208" t="s">
        <v>37</v>
      </c>
      <c r="Z120" s="133"/>
      <c r="AA120" s="132"/>
      <c r="AC120" s="132">
        <f>IF(OR(D120="",F120=""),0,TIME(D120,F120,0))</f>
        <v>0</v>
      </c>
      <c r="AD120" s="132">
        <f>IF(OR(D120="",F120="",H120="",J120=""),0,TIME(H120,J120,0))</f>
        <v>0</v>
      </c>
      <c r="AE120" s="132">
        <f>IF(OR(D120="",F120=""),0,TIME(M120,O120,0))</f>
        <v>0</v>
      </c>
      <c r="AF120" s="137">
        <f>AD120-AC120-AE120</f>
        <v>0</v>
      </c>
      <c r="AG120" s="137">
        <f>TIME(R120,T120,)</f>
        <v>0</v>
      </c>
      <c r="AH120" s="314" t="str">
        <f>IF(AF120&gt;=AG120,"","ERR")</f>
        <v/>
      </c>
    </row>
    <row r="121" spans="1:39" ht="15" customHeight="1" x14ac:dyDescent="0.2">
      <c r="A121" s="471"/>
      <c r="B121" s="472"/>
      <c r="C121" s="417" t="s">
        <v>132</v>
      </c>
      <c r="D121" s="210"/>
      <c r="E121" s="211" t="str">
        <f>IF(AH120="ERR","研修時間を確認してください","")</f>
        <v/>
      </c>
      <c r="F121" s="210"/>
      <c r="G121" s="210"/>
      <c r="H121" s="211"/>
      <c r="I121" s="210"/>
      <c r="J121" s="210"/>
      <c r="K121" s="210"/>
      <c r="L121" s="210"/>
      <c r="M121" s="210"/>
      <c r="N121" s="210"/>
      <c r="O121" s="210"/>
      <c r="P121" s="210"/>
      <c r="Q121" s="212" t="str">
        <f>IF(AH121="ERR","助成対象研修人数を入力してください","")</f>
        <v/>
      </c>
      <c r="R121" s="213"/>
      <c r="S121" s="213"/>
      <c r="T121" s="213"/>
      <c r="U121" s="213"/>
      <c r="V121" s="213"/>
      <c r="W121" s="213"/>
      <c r="X121" s="214"/>
      <c r="AB121" s="78"/>
      <c r="AC121" s="86"/>
      <c r="AD121" s="86"/>
      <c r="AE121" s="86"/>
      <c r="AF121" s="84"/>
      <c r="AG121" s="84"/>
      <c r="AH121" s="314" t="str">
        <f>IF(W120&lt;&gt;"","",IF(R120&lt;&gt;"","ERR",""))</f>
        <v/>
      </c>
      <c r="AJ121" s="317"/>
      <c r="AL121" s="87"/>
      <c r="AM121" s="88"/>
    </row>
    <row r="122" spans="1:39" ht="24" customHeight="1" thickBot="1" x14ac:dyDescent="0.25">
      <c r="A122" s="471"/>
      <c r="B122" s="472"/>
      <c r="C122" s="418"/>
      <c r="D122" s="464"/>
      <c r="E122" s="465"/>
      <c r="F122" s="465"/>
      <c r="G122" s="465"/>
      <c r="H122" s="465"/>
      <c r="I122" s="465"/>
      <c r="J122" s="465"/>
      <c r="K122" s="465"/>
      <c r="L122" s="465"/>
      <c r="M122" s="465"/>
      <c r="N122" s="465"/>
      <c r="O122" s="465"/>
      <c r="P122" s="465"/>
      <c r="Q122" s="465"/>
      <c r="R122" s="465"/>
      <c r="S122" s="465"/>
      <c r="T122" s="465"/>
      <c r="U122" s="465"/>
      <c r="V122" s="465"/>
      <c r="W122" s="465"/>
      <c r="X122" s="466"/>
      <c r="AB122" s="78"/>
      <c r="AC122" s="86"/>
      <c r="AD122" s="86"/>
      <c r="AE122" s="86"/>
      <c r="AF122" s="84"/>
      <c r="AG122" s="84"/>
      <c r="AH122" s="314"/>
      <c r="AJ122" s="317"/>
      <c r="AL122" s="87"/>
      <c r="AM122" s="88"/>
    </row>
    <row r="123" spans="1:39" ht="24" customHeight="1" thickBot="1" x14ac:dyDescent="0.2">
      <c r="A123" s="473"/>
      <c r="B123" s="474"/>
      <c r="C123" s="250"/>
      <c r="D123" s="467"/>
      <c r="E123" s="467"/>
      <c r="F123" s="467"/>
      <c r="G123" s="467"/>
      <c r="H123" s="467"/>
      <c r="I123" s="467"/>
      <c r="J123" s="467"/>
      <c r="K123" s="467"/>
      <c r="L123" s="467"/>
      <c r="M123" s="467"/>
      <c r="N123" s="467"/>
      <c r="O123" s="467"/>
      <c r="P123" s="467"/>
      <c r="Q123" s="467"/>
      <c r="R123" s="467"/>
      <c r="S123" s="467"/>
      <c r="T123" s="467"/>
      <c r="U123" s="467"/>
      <c r="V123" s="467"/>
      <c r="W123" s="467"/>
      <c r="X123" s="468"/>
      <c r="AB123" s="78"/>
      <c r="AC123" s="86"/>
      <c r="AD123" s="86"/>
      <c r="AE123" s="86"/>
      <c r="AF123" s="84"/>
      <c r="AG123" s="84"/>
      <c r="AH123" s="314"/>
      <c r="AL123" s="87"/>
      <c r="AM123" s="88"/>
    </row>
    <row r="124" spans="1:39" ht="29.25" customHeight="1" x14ac:dyDescent="0.15">
      <c r="A124" s="469"/>
      <c r="B124" s="470"/>
      <c r="C124" s="206" t="s">
        <v>133</v>
      </c>
      <c r="D124" s="215"/>
      <c r="E124" s="204" t="s">
        <v>67</v>
      </c>
      <c r="F124" s="215"/>
      <c r="G124" s="204" t="s">
        <v>86</v>
      </c>
      <c r="H124" s="215"/>
      <c r="I124" s="204" t="s">
        <v>67</v>
      </c>
      <c r="J124" s="215"/>
      <c r="K124" s="205" t="s">
        <v>87</v>
      </c>
      <c r="L124" s="207" t="s">
        <v>68</v>
      </c>
      <c r="M124" s="216"/>
      <c r="N124" s="203" t="s">
        <v>88</v>
      </c>
      <c r="O124" s="215"/>
      <c r="P124" s="203" t="s">
        <v>87</v>
      </c>
      <c r="Q124" s="207" t="s">
        <v>130</v>
      </c>
      <c r="R124" s="249"/>
      <c r="S124" s="203" t="s">
        <v>88</v>
      </c>
      <c r="T124" s="215"/>
      <c r="U124" s="203" t="s">
        <v>87</v>
      </c>
      <c r="V124" s="207" t="s">
        <v>127</v>
      </c>
      <c r="W124" s="217"/>
      <c r="X124" s="208" t="s">
        <v>37</v>
      </c>
      <c r="Z124" s="133"/>
      <c r="AA124" s="132"/>
      <c r="AC124" s="132">
        <f>IF(OR(D124="",F124=""),0,TIME(D124,F124,0))</f>
        <v>0</v>
      </c>
      <c r="AD124" s="132">
        <f>IF(OR(D124="",F124="",H124="",J124=""),0,TIME(H124,J124,0))</f>
        <v>0</v>
      </c>
      <c r="AE124" s="132">
        <f>IF(OR(D124="",F124=""),0,TIME(M124,O124,0))</f>
        <v>0</v>
      </c>
      <c r="AF124" s="137">
        <f>AD124-AC124-AE124</f>
        <v>0</v>
      </c>
      <c r="AG124" s="137">
        <f>TIME(R124,T124,)</f>
        <v>0</v>
      </c>
      <c r="AH124" s="314" t="str">
        <f>IF(AF124&gt;=AG124,"","ERR")</f>
        <v/>
      </c>
    </row>
    <row r="125" spans="1:39" ht="15" customHeight="1" x14ac:dyDescent="0.2">
      <c r="A125" s="471"/>
      <c r="B125" s="472"/>
      <c r="C125" s="417" t="s">
        <v>132</v>
      </c>
      <c r="D125" s="210"/>
      <c r="E125" s="211" t="str">
        <f>IF(AH124="ERR","研修時間を確認してください","")</f>
        <v/>
      </c>
      <c r="F125" s="210"/>
      <c r="G125" s="210"/>
      <c r="H125" s="211"/>
      <c r="I125" s="210"/>
      <c r="J125" s="210"/>
      <c r="K125" s="210"/>
      <c r="L125" s="210"/>
      <c r="M125" s="210"/>
      <c r="N125" s="210"/>
      <c r="O125" s="210"/>
      <c r="P125" s="210"/>
      <c r="Q125" s="212" t="str">
        <f>IF(AH125="ERR","助成対象研修人数を入力してください","")</f>
        <v/>
      </c>
      <c r="R125" s="213"/>
      <c r="S125" s="213"/>
      <c r="T125" s="213"/>
      <c r="U125" s="213"/>
      <c r="V125" s="213"/>
      <c r="W125" s="213"/>
      <c r="X125" s="214"/>
      <c r="AB125" s="78"/>
      <c r="AC125" s="86"/>
      <c r="AD125" s="86"/>
      <c r="AE125" s="86"/>
      <c r="AF125" s="84"/>
      <c r="AG125" s="84"/>
      <c r="AH125" s="314" t="str">
        <f>IF(W124&lt;&gt;"","",IF(R124&lt;&gt;"","ERR",""))</f>
        <v/>
      </c>
      <c r="AJ125" s="317"/>
      <c r="AL125" s="87"/>
      <c r="AM125" s="88"/>
    </row>
    <row r="126" spans="1:39" ht="24" customHeight="1" thickBot="1" x14ac:dyDescent="0.25">
      <c r="A126" s="471"/>
      <c r="B126" s="472"/>
      <c r="C126" s="418"/>
      <c r="D126" s="464"/>
      <c r="E126" s="465"/>
      <c r="F126" s="465"/>
      <c r="G126" s="465"/>
      <c r="H126" s="465"/>
      <c r="I126" s="465"/>
      <c r="J126" s="465"/>
      <c r="K126" s="465"/>
      <c r="L126" s="465"/>
      <c r="M126" s="465"/>
      <c r="N126" s="465"/>
      <c r="O126" s="465"/>
      <c r="P126" s="465"/>
      <c r="Q126" s="465"/>
      <c r="R126" s="465"/>
      <c r="S126" s="465"/>
      <c r="T126" s="465"/>
      <c r="U126" s="465"/>
      <c r="V126" s="465"/>
      <c r="W126" s="465"/>
      <c r="X126" s="466"/>
      <c r="AB126" s="78"/>
      <c r="AC126" s="86"/>
      <c r="AD126" s="86"/>
      <c r="AE126" s="86"/>
      <c r="AF126" s="84"/>
      <c r="AG126" s="84"/>
      <c r="AH126" s="314"/>
      <c r="AJ126" s="317"/>
      <c r="AL126" s="87"/>
      <c r="AM126" s="88"/>
    </row>
    <row r="127" spans="1:39" ht="24" customHeight="1" thickBot="1" x14ac:dyDescent="0.2">
      <c r="A127" s="473"/>
      <c r="B127" s="474"/>
      <c r="C127" s="250"/>
      <c r="D127" s="467"/>
      <c r="E127" s="467"/>
      <c r="F127" s="467"/>
      <c r="G127" s="467"/>
      <c r="H127" s="467"/>
      <c r="I127" s="467"/>
      <c r="J127" s="467"/>
      <c r="K127" s="467"/>
      <c r="L127" s="467"/>
      <c r="M127" s="467"/>
      <c r="N127" s="467"/>
      <c r="O127" s="467"/>
      <c r="P127" s="467"/>
      <c r="Q127" s="467"/>
      <c r="R127" s="467"/>
      <c r="S127" s="467"/>
      <c r="T127" s="467"/>
      <c r="U127" s="467"/>
      <c r="V127" s="467"/>
      <c r="W127" s="467"/>
      <c r="X127" s="468"/>
      <c r="AB127" s="78"/>
      <c r="AC127" s="86"/>
      <c r="AD127" s="86"/>
      <c r="AE127" s="86"/>
      <c r="AF127" s="84"/>
      <c r="AG127" s="84"/>
      <c r="AH127" s="314"/>
      <c r="AL127" s="87"/>
      <c r="AM127" s="88"/>
    </row>
    <row r="128" spans="1:39" ht="29.25" customHeight="1" x14ac:dyDescent="0.15">
      <c r="A128" s="469"/>
      <c r="B128" s="470"/>
      <c r="C128" s="206" t="s">
        <v>133</v>
      </c>
      <c r="D128" s="215"/>
      <c r="E128" s="204" t="s">
        <v>67</v>
      </c>
      <c r="F128" s="215"/>
      <c r="G128" s="204" t="s">
        <v>86</v>
      </c>
      <c r="H128" s="215"/>
      <c r="I128" s="204" t="s">
        <v>67</v>
      </c>
      <c r="J128" s="215"/>
      <c r="K128" s="205" t="s">
        <v>87</v>
      </c>
      <c r="L128" s="207" t="s">
        <v>68</v>
      </c>
      <c r="M128" s="216"/>
      <c r="N128" s="203" t="s">
        <v>88</v>
      </c>
      <c r="O128" s="215"/>
      <c r="P128" s="203" t="s">
        <v>87</v>
      </c>
      <c r="Q128" s="207" t="s">
        <v>130</v>
      </c>
      <c r="R128" s="249"/>
      <c r="S128" s="203" t="s">
        <v>88</v>
      </c>
      <c r="T128" s="215"/>
      <c r="U128" s="203" t="s">
        <v>87</v>
      </c>
      <c r="V128" s="207" t="s">
        <v>127</v>
      </c>
      <c r="W128" s="217"/>
      <c r="X128" s="208" t="s">
        <v>37</v>
      </c>
      <c r="Z128" s="133"/>
      <c r="AA128" s="132"/>
      <c r="AC128" s="132">
        <f>IF(OR(D128="",F128=""),0,TIME(D128,F128,0))</f>
        <v>0</v>
      </c>
      <c r="AD128" s="132">
        <f>IF(OR(D128="",F128="",H128="",J128=""),0,TIME(H128,J128,0))</f>
        <v>0</v>
      </c>
      <c r="AE128" s="132">
        <f>IF(OR(D128="",F128=""),0,TIME(M128,O128,0))</f>
        <v>0</v>
      </c>
      <c r="AF128" s="137">
        <f>AD128-AC128-AE128</f>
        <v>0</v>
      </c>
      <c r="AG128" s="137">
        <f>TIME(R128,T128,)</f>
        <v>0</v>
      </c>
      <c r="AH128" s="314" t="str">
        <f>IF(AF128&gt;=AG128,"","ERR")</f>
        <v/>
      </c>
    </row>
    <row r="129" spans="1:39" ht="15" customHeight="1" x14ac:dyDescent="0.2">
      <c r="A129" s="471"/>
      <c r="B129" s="472"/>
      <c r="C129" s="417" t="s">
        <v>132</v>
      </c>
      <c r="D129" s="210"/>
      <c r="E129" s="211" t="str">
        <f>IF(AH128="ERR","研修時間を確認してください","")</f>
        <v/>
      </c>
      <c r="F129" s="210"/>
      <c r="G129" s="210"/>
      <c r="H129" s="211"/>
      <c r="I129" s="210"/>
      <c r="J129" s="210"/>
      <c r="K129" s="210"/>
      <c r="L129" s="210"/>
      <c r="M129" s="210"/>
      <c r="N129" s="210"/>
      <c r="O129" s="210"/>
      <c r="P129" s="210"/>
      <c r="Q129" s="212" t="str">
        <f>IF(AH129="ERR","助成対象研修人数を入力してください","")</f>
        <v/>
      </c>
      <c r="R129" s="213"/>
      <c r="S129" s="213"/>
      <c r="T129" s="213"/>
      <c r="U129" s="213"/>
      <c r="V129" s="213"/>
      <c r="W129" s="213"/>
      <c r="X129" s="214"/>
      <c r="AB129" s="78"/>
      <c r="AC129" s="86"/>
      <c r="AD129" s="86"/>
      <c r="AE129" s="86"/>
      <c r="AF129" s="84"/>
      <c r="AG129" s="84"/>
      <c r="AH129" s="314" t="str">
        <f>IF(W128&lt;&gt;"","",IF(R128&lt;&gt;"","ERR",""))</f>
        <v/>
      </c>
      <c r="AJ129" s="317"/>
      <c r="AL129" s="87"/>
      <c r="AM129" s="88"/>
    </row>
    <row r="130" spans="1:39" ht="24" customHeight="1" thickBot="1" x14ac:dyDescent="0.25">
      <c r="A130" s="471"/>
      <c r="B130" s="472"/>
      <c r="C130" s="418"/>
      <c r="D130" s="464"/>
      <c r="E130" s="465"/>
      <c r="F130" s="465"/>
      <c r="G130" s="465"/>
      <c r="H130" s="465"/>
      <c r="I130" s="465"/>
      <c r="J130" s="465"/>
      <c r="K130" s="465"/>
      <c r="L130" s="465"/>
      <c r="M130" s="465"/>
      <c r="N130" s="465"/>
      <c r="O130" s="465"/>
      <c r="P130" s="465"/>
      <c r="Q130" s="465"/>
      <c r="R130" s="465"/>
      <c r="S130" s="465"/>
      <c r="T130" s="465"/>
      <c r="U130" s="465"/>
      <c r="V130" s="465"/>
      <c r="W130" s="465"/>
      <c r="X130" s="466"/>
      <c r="AB130" s="78"/>
      <c r="AC130" s="86"/>
      <c r="AD130" s="86"/>
      <c r="AE130" s="86"/>
      <c r="AF130" s="84"/>
      <c r="AG130" s="84"/>
      <c r="AH130" s="314"/>
      <c r="AJ130" s="317"/>
      <c r="AL130" s="87"/>
      <c r="AM130" s="88"/>
    </row>
    <row r="131" spans="1:39" ht="24" customHeight="1" thickBot="1" x14ac:dyDescent="0.2">
      <c r="A131" s="473"/>
      <c r="B131" s="474"/>
      <c r="C131" s="250"/>
      <c r="D131" s="467"/>
      <c r="E131" s="467"/>
      <c r="F131" s="467"/>
      <c r="G131" s="467"/>
      <c r="H131" s="467"/>
      <c r="I131" s="467"/>
      <c r="J131" s="467"/>
      <c r="K131" s="467"/>
      <c r="L131" s="467"/>
      <c r="M131" s="467"/>
      <c r="N131" s="467"/>
      <c r="O131" s="467"/>
      <c r="P131" s="467"/>
      <c r="Q131" s="467"/>
      <c r="R131" s="467"/>
      <c r="S131" s="467"/>
      <c r="T131" s="467"/>
      <c r="U131" s="467"/>
      <c r="V131" s="467"/>
      <c r="W131" s="467"/>
      <c r="X131" s="468"/>
      <c r="AB131" s="78"/>
      <c r="AC131" s="86"/>
      <c r="AD131" s="86"/>
      <c r="AE131" s="86"/>
      <c r="AF131" s="84"/>
      <c r="AG131" s="84"/>
      <c r="AH131" s="314"/>
      <c r="AL131" s="87"/>
      <c r="AM131" s="88"/>
    </row>
    <row r="132" spans="1:39" ht="14.25" customHeight="1" x14ac:dyDescent="0.15">
      <c r="A132" s="420" t="s">
        <v>100</v>
      </c>
      <c r="B132" s="420"/>
      <c r="C132" s="148">
        <f>IF(SUMIF($W$92:$W$128,1,$AG$92:$AG$128)=0,0,SUMIF($W$92:$W$128,1,$AG$92:$AG$128))</f>
        <v>0</v>
      </c>
      <c r="D132" s="148"/>
      <c r="E132" s="420" t="s">
        <v>90</v>
      </c>
      <c r="F132" s="420"/>
      <c r="G132" s="419">
        <f>IF(SUMIF($W$92:$W$128,2,$AG$92:$AG$128)=0,0,SUMIF($W$92:$W$128,2,$AG$92:$AG$128))</f>
        <v>0</v>
      </c>
      <c r="H132" s="419"/>
      <c r="I132" s="420" t="s">
        <v>91</v>
      </c>
      <c r="J132" s="420"/>
      <c r="K132" s="419">
        <f>IF(SUMIF($W$92:$W$128,3,$AG$92:$AG$128)=0,0,SUMIF($W$92:$W$128,3,$AG$92:$AG$128))</f>
        <v>0</v>
      </c>
      <c r="L132" s="419"/>
      <c r="M132" s="147" t="s">
        <v>16</v>
      </c>
      <c r="N132" s="419">
        <f>SUM($C$132,$G$132,$K$132)</f>
        <v>0</v>
      </c>
      <c r="O132" s="419"/>
      <c r="P132" s="141"/>
      <c r="Q132" s="141"/>
      <c r="R132" s="141"/>
      <c r="S132" s="141"/>
      <c r="T132" s="141"/>
      <c r="U132" s="141"/>
      <c r="V132" s="141"/>
      <c r="W132" s="141"/>
      <c r="X132" s="141"/>
      <c r="AB132" s="78"/>
      <c r="AC132" s="85"/>
      <c r="AD132" s="86"/>
      <c r="AE132" s="86"/>
      <c r="AF132" s="86"/>
      <c r="AG132" s="86"/>
      <c r="AH132" s="86"/>
      <c r="AI132" s="84"/>
      <c r="AJ132" s="315"/>
    </row>
    <row r="133" spans="1:39" ht="23.25" customHeight="1" x14ac:dyDescent="0.15">
      <c r="A133" s="126"/>
      <c r="B133" s="126"/>
      <c r="C133" s="139"/>
      <c r="D133" s="139"/>
      <c r="E133" s="139"/>
      <c r="F133" s="139"/>
      <c r="G133" s="139"/>
      <c r="H133" s="139"/>
      <c r="I133" s="140"/>
      <c r="J133" s="140"/>
      <c r="K133" s="140"/>
      <c r="L133" s="530" t="str">
        <f>$K$6</f>
        <v>（ 　　年　　月 ）</v>
      </c>
      <c r="M133" s="530"/>
      <c r="N133" s="530"/>
      <c r="O133" s="530"/>
      <c r="P133" s="530"/>
      <c r="Q133" s="530"/>
      <c r="R133" s="144" t="s">
        <v>95</v>
      </c>
      <c r="S133" s="149"/>
      <c r="T133" s="149"/>
      <c r="U133" s="149"/>
      <c r="V133" s="421" t="str">
        <f>$R$6</f>
        <v/>
      </c>
      <c r="W133" s="421"/>
      <c r="X133" s="421"/>
      <c r="AB133" s="78"/>
      <c r="AC133" s="86"/>
      <c r="AD133" s="86"/>
      <c r="AE133" s="86"/>
      <c r="AF133" s="137"/>
      <c r="AG133" s="137"/>
      <c r="AH133" s="314"/>
      <c r="AL133" s="87"/>
      <c r="AM133" s="88"/>
    </row>
    <row r="134" spans="1:39" ht="29.25" customHeight="1" x14ac:dyDescent="0.15">
      <c r="A134" s="469"/>
      <c r="B134" s="470"/>
      <c r="C134" s="206" t="s">
        <v>133</v>
      </c>
      <c r="D134" s="215"/>
      <c r="E134" s="204" t="s">
        <v>67</v>
      </c>
      <c r="F134" s="215"/>
      <c r="G134" s="204" t="s">
        <v>86</v>
      </c>
      <c r="H134" s="215"/>
      <c r="I134" s="204" t="s">
        <v>67</v>
      </c>
      <c r="J134" s="215"/>
      <c r="K134" s="205" t="s">
        <v>87</v>
      </c>
      <c r="L134" s="207" t="s">
        <v>68</v>
      </c>
      <c r="M134" s="216"/>
      <c r="N134" s="203" t="s">
        <v>88</v>
      </c>
      <c r="O134" s="215"/>
      <c r="P134" s="203" t="s">
        <v>87</v>
      </c>
      <c r="Q134" s="207" t="s">
        <v>130</v>
      </c>
      <c r="R134" s="249"/>
      <c r="S134" s="203" t="s">
        <v>88</v>
      </c>
      <c r="T134" s="215"/>
      <c r="U134" s="203" t="s">
        <v>87</v>
      </c>
      <c r="V134" s="207" t="s">
        <v>127</v>
      </c>
      <c r="W134" s="217"/>
      <c r="X134" s="208" t="s">
        <v>37</v>
      </c>
      <c r="Z134" s="133"/>
      <c r="AA134" s="132"/>
      <c r="AC134" s="132">
        <f>IF(OR(D134="",F134=""),0,TIME(D134,F134,0))</f>
        <v>0</v>
      </c>
      <c r="AD134" s="132">
        <f>IF(OR(D134="",F134="",H134="",J134=""),0,TIME(H134,J134,0))</f>
        <v>0</v>
      </c>
      <c r="AE134" s="132">
        <f>IF(OR(D134="",F134=""),0,TIME(M134,O134,0))</f>
        <v>0</v>
      </c>
      <c r="AF134" s="137">
        <f>AD134-AC134-AE134</f>
        <v>0</v>
      </c>
      <c r="AG134" s="137">
        <f>TIME(R134,T134,)</f>
        <v>0</v>
      </c>
      <c r="AH134" s="314" t="str">
        <f>IF(AF134&gt;=AG134,"","ERR")</f>
        <v/>
      </c>
    </row>
    <row r="135" spans="1:39" ht="15" customHeight="1" x14ac:dyDescent="0.2">
      <c r="A135" s="471"/>
      <c r="B135" s="472"/>
      <c r="C135" s="417" t="s">
        <v>132</v>
      </c>
      <c r="D135" s="210"/>
      <c r="E135" s="211" t="str">
        <f>IF(AH134="ERR","研修時間を確認してください","")</f>
        <v/>
      </c>
      <c r="F135" s="210"/>
      <c r="G135" s="210"/>
      <c r="H135" s="211"/>
      <c r="I135" s="210"/>
      <c r="J135" s="210"/>
      <c r="K135" s="210"/>
      <c r="L135" s="210"/>
      <c r="M135" s="210"/>
      <c r="N135" s="210"/>
      <c r="O135" s="210"/>
      <c r="P135" s="210"/>
      <c r="Q135" s="212" t="str">
        <f>IF(AH135="ERR","助成対象研修人数を入力してください","")</f>
        <v/>
      </c>
      <c r="R135" s="213"/>
      <c r="S135" s="213"/>
      <c r="T135" s="213"/>
      <c r="U135" s="213"/>
      <c r="V135" s="213"/>
      <c r="W135" s="213"/>
      <c r="X135" s="214"/>
      <c r="AB135" s="78"/>
      <c r="AC135" s="86"/>
      <c r="AD135" s="86"/>
      <c r="AE135" s="86"/>
      <c r="AF135" s="84"/>
      <c r="AG135" s="84"/>
      <c r="AH135" s="314" t="str">
        <f>IF(W134&lt;&gt;"","",IF(R134&lt;&gt;"","ERR",""))</f>
        <v/>
      </c>
      <c r="AJ135" s="317"/>
      <c r="AL135" s="87"/>
      <c r="AM135" s="88"/>
    </row>
    <row r="136" spans="1:39" ht="24" customHeight="1" thickBot="1" x14ac:dyDescent="0.25">
      <c r="A136" s="471"/>
      <c r="B136" s="472"/>
      <c r="C136" s="418"/>
      <c r="D136" s="464"/>
      <c r="E136" s="465"/>
      <c r="F136" s="465"/>
      <c r="G136" s="465"/>
      <c r="H136" s="465"/>
      <c r="I136" s="465"/>
      <c r="J136" s="465"/>
      <c r="K136" s="465"/>
      <c r="L136" s="465"/>
      <c r="M136" s="465"/>
      <c r="N136" s="465"/>
      <c r="O136" s="465"/>
      <c r="P136" s="465"/>
      <c r="Q136" s="465"/>
      <c r="R136" s="465"/>
      <c r="S136" s="465"/>
      <c r="T136" s="465"/>
      <c r="U136" s="465"/>
      <c r="V136" s="465"/>
      <c r="W136" s="465"/>
      <c r="X136" s="466"/>
      <c r="AB136" s="78"/>
      <c r="AC136" s="86"/>
      <c r="AD136" s="86"/>
      <c r="AE136" s="86"/>
      <c r="AF136" s="84"/>
      <c r="AG136" s="84"/>
      <c r="AH136" s="314"/>
      <c r="AJ136" s="317"/>
      <c r="AL136" s="87"/>
      <c r="AM136" s="88"/>
    </row>
    <row r="137" spans="1:39" ht="24" customHeight="1" thickBot="1" x14ac:dyDescent="0.2">
      <c r="A137" s="473"/>
      <c r="B137" s="474"/>
      <c r="C137" s="250"/>
      <c r="D137" s="467"/>
      <c r="E137" s="467"/>
      <c r="F137" s="467"/>
      <c r="G137" s="467"/>
      <c r="H137" s="467"/>
      <c r="I137" s="467"/>
      <c r="J137" s="467"/>
      <c r="K137" s="467"/>
      <c r="L137" s="467"/>
      <c r="M137" s="467"/>
      <c r="N137" s="467"/>
      <c r="O137" s="467"/>
      <c r="P137" s="467"/>
      <c r="Q137" s="467"/>
      <c r="R137" s="467"/>
      <c r="S137" s="467"/>
      <c r="T137" s="467"/>
      <c r="U137" s="467"/>
      <c r="V137" s="467"/>
      <c r="W137" s="467"/>
      <c r="X137" s="468"/>
      <c r="AB137" s="78"/>
      <c r="AC137" s="86"/>
      <c r="AD137" s="86"/>
      <c r="AE137" s="86"/>
      <c r="AF137" s="84"/>
      <c r="AG137" s="84"/>
      <c r="AH137" s="314"/>
      <c r="AL137" s="87"/>
      <c r="AM137" s="88"/>
    </row>
    <row r="138" spans="1:39" ht="29.25" customHeight="1" x14ac:dyDescent="0.15">
      <c r="A138" s="469"/>
      <c r="B138" s="470"/>
      <c r="C138" s="206" t="s">
        <v>133</v>
      </c>
      <c r="D138" s="215"/>
      <c r="E138" s="204" t="s">
        <v>67</v>
      </c>
      <c r="F138" s="215"/>
      <c r="G138" s="204" t="s">
        <v>86</v>
      </c>
      <c r="H138" s="215"/>
      <c r="I138" s="204" t="s">
        <v>67</v>
      </c>
      <c r="J138" s="215"/>
      <c r="K138" s="205" t="s">
        <v>87</v>
      </c>
      <c r="L138" s="207" t="s">
        <v>68</v>
      </c>
      <c r="M138" s="216"/>
      <c r="N138" s="203" t="s">
        <v>88</v>
      </c>
      <c r="O138" s="215"/>
      <c r="P138" s="203" t="s">
        <v>87</v>
      </c>
      <c r="Q138" s="207" t="s">
        <v>130</v>
      </c>
      <c r="R138" s="249"/>
      <c r="S138" s="203" t="s">
        <v>88</v>
      </c>
      <c r="T138" s="215"/>
      <c r="U138" s="203" t="s">
        <v>87</v>
      </c>
      <c r="V138" s="207" t="s">
        <v>127</v>
      </c>
      <c r="W138" s="217"/>
      <c r="X138" s="208" t="s">
        <v>37</v>
      </c>
      <c r="Z138" s="133"/>
      <c r="AA138" s="132"/>
      <c r="AC138" s="132">
        <f>IF(OR(D138="",F138=""),0,TIME(D138,F138,0))</f>
        <v>0</v>
      </c>
      <c r="AD138" s="132">
        <f>IF(OR(D138="",F138="",H138="",J138=""),0,TIME(H138,J138,0))</f>
        <v>0</v>
      </c>
      <c r="AE138" s="132">
        <f>IF(OR(D138="",F138=""),0,TIME(M138,O138,0))</f>
        <v>0</v>
      </c>
      <c r="AF138" s="137">
        <f>AD138-AC138-AE138</f>
        <v>0</v>
      </c>
      <c r="AG138" s="137">
        <f>TIME(R138,T138,)</f>
        <v>0</v>
      </c>
      <c r="AH138" s="314" t="str">
        <f>IF(AF138&gt;=AG138,"","ERR")</f>
        <v/>
      </c>
    </row>
    <row r="139" spans="1:39" ht="15" customHeight="1" x14ac:dyDescent="0.2">
      <c r="A139" s="471"/>
      <c r="B139" s="472"/>
      <c r="C139" s="417" t="s">
        <v>132</v>
      </c>
      <c r="D139" s="210"/>
      <c r="E139" s="211" t="str">
        <f>IF(AH138="ERR","研修時間を確認してください","")</f>
        <v/>
      </c>
      <c r="F139" s="210"/>
      <c r="G139" s="210"/>
      <c r="H139" s="211"/>
      <c r="I139" s="210"/>
      <c r="J139" s="210"/>
      <c r="K139" s="210"/>
      <c r="L139" s="210"/>
      <c r="M139" s="210"/>
      <c r="N139" s="210"/>
      <c r="O139" s="210"/>
      <c r="P139" s="210"/>
      <c r="Q139" s="212" t="str">
        <f>IF(AH139="ERR","助成対象研修人数を入力してください","")</f>
        <v/>
      </c>
      <c r="R139" s="213"/>
      <c r="S139" s="213"/>
      <c r="T139" s="213"/>
      <c r="U139" s="213"/>
      <c r="V139" s="213"/>
      <c r="W139" s="213"/>
      <c r="X139" s="214"/>
      <c r="AB139" s="78"/>
      <c r="AC139" s="86"/>
      <c r="AD139" s="86"/>
      <c r="AE139" s="86"/>
      <c r="AF139" s="84"/>
      <c r="AG139" s="84"/>
      <c r="AH139" s="314" t="str">
        <f>IF(W138&lt;&gt;"","",IF(R138&lt;&gt;"","ERR",""))</f>
        <v/>
      </c>
      <c r="AJ139" s="317"/>
      <c r="AL139" s="87"/>
      <c r="AM139" s="88"/>
    </row>
    <row r="140" spans="1:39" ht="24" customHeight="1" thickBot="1" x14ac:dyDescent="0.25">
      <c r="A140" s="471"/>
      <c r="B140" s="472"/>
      <c r="C140" s="418"/>
      <c r="D140" s="464"/>
      <c r="E140" s="465"/>
      <c r="F140" s="465"/>
      <c r="G140" s="465"/>
      <c r="H140" s="465"/>
      <c r="I140" s="465"/>
      <c r="J140" s="465"/>
      <c r="K140" s="465"/>
      <c r="L140" s="465"/>
      <c r="M140" s="465"/>
      <c r="N140" s="465"/>
      <c r="O140" s="465"/>
      <c r="P140" s="465"/>
      <c r="Q140" s="465"/>
      <c r="R140" s="465"/>
      <c r="S140" s="465"/>
      <c r="T140" s="465"/>
      <c r="U140" s="465"/>
      <c r="V140" s="465"/>
      <c r="W140" s="465"/>
      <c r="X140" s="466"/>
      <c r="AB140" s="78"/>
      <c r="AC140" s="86"/>
      <c r="AD140" s="86"/>
      <c r="AE140" s="86"/>
      <c r="AF140" s="84"/>
      <c r="AG140" s="84"/>
      <c r="AH140" s="314"/>
      <c r="AJ140" s="317"/>
      <c r="AL140" s="87"/>
      <c r="AM140" s="88"/>
    </row>
    <row r="141" spans="1:39" ht="24" customHeight="1" thickBot="1" x14ac:dyDescent="0.2">
      <c r="A141" s="473"/>
      <c r="B141" s="474"/>
      <c r="C141" s="250"/>
      <c r="D141" s="467"/>
      <c r="E141" s="467"/>
      <c r="F141" s="467"/>
      <c r="G141" s="467"/>
      <c r="H141" s="467"/>
      <c r="I141" s="467"/>
      <c r="J141" s="467"/>
      <c r="K141" s="467"/>
      <c r="L141" s="467"/>
      <c r="M141" s="467"/>
      <c r="N141" s="467"/>
      <c r="O141" s="467"/>
      <c r="P141" s="467"/>
      <c r="Q141" s="467"/>
      <c r="R141" s="467"/>
      <c r="S141" s="467"/>
      <c r="T141" s="467"/>
      <c r="U141" s="467"/>
      <c r="V141" s="467"/>
      <c r="W141" s="467"/>
      <c r="X141" s="468"/>
      <c r="AB141" s="78"/>
      <c r="AC141" s="86"/>
      <c r="AD141" s="86"/>
      <c r="AE141" s="86"/>
      <c r="AF141" s="84"/>
      <c r="AG141" s="84"/>
      <c r="AH141" s="314"/>
      <c r="AL141" s="87"/>
      <c r="AM141" s="88"/>
    </row>
    <row r="142" spans="1:39" ht="29.25" customHeight="1" x14ac:dyDescent="0.15">
      <c r="A142" s="469"/>
      <c r="B142" s="470"/>
      <c r="C142" s="206" t="s">
        <v>133</v>
      </c>
      <c r="D142" s="215"/>
      <c r="E142" s="204" t="s">
        <v>67</v>
      </c>
      <c r="F142" s="215"/>
      <c r="G142" s="204" t="s">
        <v>86</v>
      </c>
      <c r="H142" s="215"/>
      <c r="I142" s="204" t="s">
        <v>67</v>
      </c>
      <c r="J142" s="215"/>
      <c r="K142" s="205" t="s">
        <v>87</v>
      </c>
      <c r="L142" s="207" t="s">
        <v>68</v>
      </c>
      <c r="M142" s="216"/>
      <c r="N142" s="203" t="s">
        <v>88</v>
      </c>
      <c r="O142" s="215"/>
      <c r="P142" s="203" t="s">
        <v>87</v>
      </c>
      <c r="Q142" s="207" t="s">
        <v>130</v>
      </c>
      <c r="R142" s="249"/>
      <c r="S142" s="203" t="s">
        <v>88</v>
      </c>
      <c r="T142" s="215"/>
      <c r="U142" s="203" t="s">
        <v>87</v>
      </c>
      <c r="V142" s="207" t="s">
        <v>127</v>
      </c>
      <c r="W142" s="217"/>
      <c r="X142" s="208" t="s">
        <v>37</v>
      </c>
      <c r="Z142" s="133"/>
      <c r="AA142" s="132"/>
      <c r="AC142" s="132">
        <f>IF(OR(D142="",F142=""),0,TIME(D142,F142,0))</f>
        <v>0</v>
      </c>
      <c r="AD142" s="132">
        <f>IF(OR(D142="",F142="",H142="",J142=""),0,TIME(H142,J142,0))</f>
        <v>0</v>
      </c>
      <c r="AE142" s="132">
        <f>IF(OR(D142="",F142=""),0,TIME(M142,O142,0))</f>
        <v>0</v>
      </c>
      <c r="AF142" s="137">
        <f>AD142-AC142-AE142</f>
        <v>0</v>
      </c>
      <c r="AG142" s="137">
        <f>TIME(R142,T142,)</f>
        <v>0</v>
      </c>
      <c r="AH142" s="314" t="str">
        <f>IF(AF142&gt;=AG142,"","ERR")</f>
        <v/>
      </c>
    </row>
    <row r="143" spans="1:39" ht="15" customHeight="1" x14ac:dyDescent="0.2">
      <c r="A143" s="471"/>
      <c r="B143" s="472"/>
      <c r="C143" s="417" t="s">
        <v>132</v>
      </c>
      <c r="D143" s="210"/>
      <c r="E143" s="211" t="str">
        <f>IF(AH142="ERR","研修時間を確認してください","")</f>
        <v/>
      </c>
      <c r="F143" s="210"/>
      <c r="G143" s="210"/>
      <c r="H143" s="211"/>
      <c r="I143" s="210"/>
      <c r="J143" s="210"/>
      <c r="K143" s="210"/>
      <c r="L143" s="210"/>
      <c r="M143" s="210"/>
      <c r="N143" s="210"/>
      <c r="O143" s="210"/>
      <c r="P143" s="210"/>
      <c r="Q143" s="212" t="str">
        <f>IF(AH143="ERR","助成対象研修人数を入力してください","")</f>
        <v/>
      </c>
      <c r="R143" s="213"/>
      <c r="S143" s="213"/>
      <c r="T143" s="213"/>
      <c r="U143" s="213"/>
      <c r="V143" s="213"/>
      <c r="W143" s="213"/>
      <c r="X143" s="214"/>
      <c r="AB143" s="78"/>
      <c r="AC143" s="86"/>
      <c r="AD143" s="86"/>
      <c r="AE143" s="86"/>
      <c r="AF143" s="84"/>
      <c r="AG143" s="84"/>
      <c r="AH143" s="314" t="str">
        <f>IF(W142&lt;&gt;"","",IF(R142&lt;&gt;"","ERR",""))</f>
        <v/>
      </c>
      <c r="AJ143" s="317"/>
      <c r="AL143" s="87"/>
      <c r="AM143" s="88"/>
    </row>
    <row r="144" spans="1:39" ht="24" customHeight="1" thickBot="1" x14ac:dyDescent="0.25">
      <c r="A144" s="471"/>
      <c r="B144" s="472"/>
      <c r="C144" s="418"/>
      <c r="D144" s="464"/>
      <c r="E144" s="465"/>
      <c r="F144" s="465"/>
      <c r="G144" s="465"/>
      <c r="H144" s="465"/>
      <c r="I144" s="465"/>
      <c r="J144" s="465"/>
      <c r="K144" s="465"/>
      <c r="L144" s="465"/>
      <c r="M144" s="465"/>
      <c r="N144" s="465"/>
      <c r="O144" s="465"/>
      <c r="P144" s="465"/>
      <c r="Q144" s="465"/>
      <c r="R144" s="465"/>
      <c r="S144" s="465"/>
      <c r="T144" s="465"/>
      <c r="U144" s="465"/>
      <c r="V144" s="465"/>
      <c r="W144" s="465"/>
      <c r="X144" s="466"/>
      <c r="AB144" s="78"/>
      <c r="AC144" s="86"/>
      <c r="AD144" s="86"/>
      <c r="AE144" s="86"/>
      <c r="AF144" s="84"/>
      <c r="AG144" s="84"/>
      <c r="AH144" s="314"/>
      <c r="AJ144" s="317"/>
      <c r="AL144" s="87"/>
      <c r="AM144" s="88"/>
    </row>
    <row r="145" spans="1:39" ht="24" customHeight="1" thickBot="1" x14ac:dyDescent="0.2">
      <c r="A145" s="473"/>
      <c r="B145" s="474"/>
      <c r="C145" s="250"/>
      <c r="D145" s="467"/>
      <c r="E145" s="467"/>
      <c r="F145" s="467"/>
      <c r="G145" s="467"/>
      <c r="H145" s="467"/>
      <c r="I145" s="467"/>
      <c r="J145" s="467"/>
      <c r="K145" s="467"/>
      <c r="L145" s="467"/>
      <c r="M145" s="467"/>
      <c r="N145" s="467"/>
      <c r="O145" s="467"/>
      <c r="P145" s="467"/>
      <c r="Q145" s="467"/>
      <c r="R145" s="467"/>
      <c r="S145" s="467"/>
      <c r="T145" s="467"/>
      <c r="U145" s="467"/>
      <c r="V145" s="467"/>
      <c r="W145" s="467"/>
      <c r="X145" s="468"/>
      <c r="AB145" s="78"/>
      <c r="AC145" s="86"/>
      <c r="AD145" s="86"/>
      <c r="AE145" s="86"/>
      <c r="AF145" s="84"/>
      <c r="AG145" s="84"/>
      <c r="AH145" s="314"/>
      <c r="AL145" s="87"/>
      <c r="AM145" s="88"/>
    </row>
    <row r="146" spans="1:39" ht="29.25" customHeight="1" x14ac:dyDescent="0.15">
      <c r="A146" s="469"/>
      <c r="B146" s="470"/>
      <c r="C146" s="206" t="s">
        <v>133</v>
      </c>
      <c r="D146" s="215"/>
      <c r="E146" s="204" t="s">
        <v>67</v>
      </c>
      <c r="F146" s="215"/>
      <c r="G146" s="204" t="s">
        <v>86</v>
      </c>
      <c r="H146" s="215"/>
      <c r="I146" s="204" t="s">
        <v>67</v>
      </c>
      <c r="J146" s="215"/>
      <c r="K146" s="205" t="s">
        <v>87</v>
      </c>
      <c r="L146" s="207" t="s">
        <v>68</v>
      </c>
      <c r="M146" s="216"/>
      <c r="N146" s="203" t="s">
        <v>88</v>
      </c>
      <c r="O146" s="215"/>
      <c r="P146" s="203" t="s">
        <v>87</v>
      </c>
      <c r="Q146" s="207" t="s">
        <v>130</v>
      </c>
      <c r="R146" s="249"/>
      <c r="S146" s="203" t="s">
        <v>88</v>
      </c>
      <c r="T146" s="215"/>
      <c r="U146" s="203" t="s">
        <v>87</v>
      </c>
      <c r="V146" s="207" t="s">
        <v>127</v>
      </c>
      <c r="W146" s="217"/>
      <c r="X146" s="208" t="s">
        <v>37</v>
      </c>
      <c r="Z146" s="133"/>
      <c r="AA146" s="132"/>
      <c r="AC146" s="132">
        <f>IF(OR(D146="",F146=""),0,TIME(D146,F146,0))</f>
        <v>0</v>
      </c>
      <c r="AD146" s="132">
        <f>IF(OR(D146="",F146="",H146="",J146=""),0,TIME(H146,J146,0))</f>
        <v>0</v>
      </c>
      <c r="AE146" s="132">
        <f>IF(OR(D146="",F146=""),0,TIME(M146,O146,0))</f>
        <v>0</v>
      </c>
      <c r="AF146" s="137">
        <f>AD146-AC146-AE146</f>
        <v>0</v>
      </c>
      <c r="AG146" s="137">
        <f>TIME(R146,T146,)</f>
        <v>0</v>
      </c>
      <c r="AH146" s="314" t="str">
        <f>IF(AF146&gt;=AG146,"","ERR")</f>
        <v/>
      </c>
    </row>
    <row r="147" spans="1:39" ht="15" customHeight="1" x14ac:dyDescent="0.2">
      <c r="A147" s="471"/>
      <c r="B147" s="472"/>
      <c r="C147" s="417" t="s">
        <v>132</v>
      </c>
      <c r="D147" s="210"/>
      <c r="E147" s="211" t="str">
        <f>IF(AH146="ERR","研修時間を確認してください","")</f>
        <v/>
      </c>
      <c r="F147" s="210"/>
      <c r="G147" s="210"/>
      <c r="H147" s="211"/>
      <c r="I147" s="210"/>
      <c r="J147" s="210"/>
      <c r="K147" s="210"/>
      <c r="L147" s="210"/>
      <c r="M147" s="210"/>
      <c r="N147" s="210"/>
      <c r="O147" s="210"/>
      <c r="P147" s="210"/>
      <c r="Q147" s="212" t="str">
        <f>IF(AH147="ERR","助成対象研修人数を入力してください","")</f>
        <v/>
      </c>
      <c r="R147" s="213"/>
      <c r="S147" s="213"/>
      <c r="T147" s="213"/>
      <c r="U147" s="213"/>
      <c r="V147" s="213"/>
      <c r="W147" s="213"/>
      <c r="X147" s="214"/>
      <c r="AB147" s="78"/>
      <c r="AC147" s="86"/>
      <c r="AD147" s="86"/>
      <c r="AE147" s="86"/>
      <c r="AF147" s="84"/>
      <c r="AG147" s="84"/>
      <c r="AH147" s="314" t="str">
        <f>IF(W146&lt;&gt;"","",IF(R146&lt;&gt;"","ERR",""))</f>
        <v/>
      </c>
      <c r="AJ147" s="317"/>
      <c r="AL147" s="87"/>
      <c r="AM147" s="88"/>
    </row>
    <row r="148" spans="1:39" ht="24" customHeight="1" thickBot="1" x14ac:dyDescent="0.25">
      <c r="A148" s="471"/>
      <c r="B148" s="472"/>
      <c r="C148" s="418"/>
      <c r="D148" s="464"/>
      <c r="E148" s="465"/>
      <c r="F148" s="465"/>
      <c r="G148" s="465"/>
      <c r="H148" s="465"/>
      <c r="I148" s="465"/>
      <c r="J148" s="465"/>
      <c r="K148" s="465"/>
      <c r="L148" s="465"/>
      <c r="M148" s="465"/>
      <c r="N148" s="465"/>
      <c r="O148" s="465"/>
      <c r="P148" s="465"/>
      <c r="Q148" s="465"/>
      <c r="R148" s="465"/>
      <c r="S148" s="465"/>
      <c r="T148" s="465"/>
      <c r="U148" s="465"/>
      <c r="V148" s="465"/>
      <c r="W148" s="465"/>
      <c r="X148" s="466"/>
      <c r="AB148" s="78"/>
      <c r="AC148" s="86"/>
      <c r="AD148" s="86"/>
      <c r="AE148" s="86"/>
      <c r="AF148" s="84"/>
      <c r="AG148" s="84"/>
      <c r="AH148" s="314"/>
      <c r="AJ148" s="317"/>
      <c r="AL148" s="87"/>
      <c r="AM148" s="88"/>
    </row>
    <row r="149" spans="1:39" ht="24" customHeight="1" thickBot="1" x14ac:dyDescent="0.2">
      <c r="A149" s="473"/>
      <c r="B149" s="474"/>
      <c r="C149" s="250"/>
      <c r="D149" s="467"/>
      <c r="E149" s="467"/>
      <c r="F149" s="467"/>
      <c r="G149" s="467"/>
      <c r="H149" s="467"/>
      <c r="I149" s="467"/>
      <c r="J149" s="467"/>
      <c r="K149" s="467"/>
      <c r="L149" s="467"/>
      <c r="M149" s="467"/>
      <c r="N149" s="467"/>
      <c r="O149" s="467"/>
      <c r="P149" s="467"/>
      <c r="Q149" s="467"/>
      <c r="R149" s="467"/>
      <c r="S149" s="467"/>
      <c r="T149" s="467"/>
      <c r="U149" s="467"/>
      <c r="V149" s="467"/>
      <c r="W149" s="467"/>
      <c r="X149" s="468"/>
      <c r="AB149" s="78"/>
      <c r="AC149" s="86"/>
      <c r="AD149" s="86"/>
      <c r="AE149" s="86"/>
      <c r="AF149" s="84"/>
      <c r="AG149" s="84"/>
      <c r="AH149" s="314"/>
      <c r="AL149" s="87"/>
      <c r="AM149" s="88"/>
    </row>
    <row r="150" spans="1:39" ht="29.25" customHeight="1" x14ac:dyDescent="0.15">
      <c r="A150" s="469"/>
      <c r="B150" s="470"/>
      <c r="C150" s="206" t="s">
        <v>133</v>
      </c>
      <c r="D150" s="215"/>
      <c r="E150" s="204" t="s">
        <v>67</v>
      </c>
      <c r="F150" s="215"/>
      <c r="G150" s="204" t="s">
        <v>86</v>
      </c>
      <c r="H150" s="215"/>
      <c r="I150" s="204" t="s">
        <v>67</v>
      </c>
      <c r="J150" s="215"/>
      <c r="K150" s="205" t="s">
        <v>87</v>
      </c>
      <c r="L150" s="207" t="s">
        <v>68</v>
      </c>
      <c r="M150" s="216"/>
      <c r="N150" s="203" t="s">
        <v>88</v>
      </c>
      <c r="O150" s="215"/>
      <c r="P150" s="203" t="s">
        <v>87</v>
      </c>
      <c r="Q150" s="207" t="s">
        <v>130</v>
      </c>
      <c r="R150" s="249"/>
      <c r="S150" s="203" t="s">
        <v>88</v>
      </c>
      <c r="T150" s="215"/>
      <c r="U150" s="203" t="s">
        <v>87</v>
      </c>
      <c r="V150" s="207" t="s">
        <v>127</v>
      </c>
      <c r="W150" s="217"/>
      <c r="X150" s="208" t="s">
        <v>37</v>
      </c>
      <c r="Z150" s="133"/>
      <c r="AA150" s="132"/>
      <c r="AC150" s="132">
        <f>IF(OR(D150="",F150=""),0,TIME(D150,F150,0))</f>
        <v>0</v>
      </c>
      <c r="AD150" s="132">
        <f>IF(OR(D150="",F150="",H150="",J150=""),0,TIME(H150,J150,0))</f>
        <v>0</v>
      </c>
      <c r="AE150" s="132">
        <f>IF(OR(D150="",F150=""),0,TIME(M150,O150,0))</f>
        <v>0</v>
      </c>
      <c r="AF150" s="137">
        <f>AD150-AC150-AE150</f>
        <v>0</v>
      </c>
      <c r="AG150" s="137">
        <f>TIME(R150,T150,)</f>
        <v>0</v>
      </c>
      <c r="AH150" s="314" t="str">
        <f>IF(AF150&gt;=AG150,"","ERR")</f>
        <v/>
      </c>
    </row>
    <row r="151" spans="1:39" ht="15" customHeight="1" x14ac:dyDescent="0.2">
      <c r="A151" s="471"/>
      <c r="B151" s="472"/>
      <c r="C151" s="417" t="s">
        <v>132</v>
      </c>
      <c r="D151" s="210"/>
      <c r="E151" s="211" t="str">
        <f>IF(AH150="ERR","研修時間を確認してください","")</f>
        <v/>
      </c>
      <c r="F151" s="210"/>
      <c r="G151" s="210"/>
      <c r="H151" s="211"/>
      <c r="I151" s="210"/>
      <c r="J151" s="210"/>
      <c r="K151" s="210"/>
      <c r="L151" s="210"/>
      <c r="M151" s="210"/>
      <c r="N151" s="210"/>
      <c r="O151" s="210"/>
      <c r="P151" s="210"/>
      <c r="Q151" s="212" t="str">
        <f>IF(AH151="ERR","助成対象研修人数を入力してください","")</f>
        <v/>
      </c>
      <c r="R151" s="213"/>
      <c r="S151" s="213"/>
      <c r="T151" s="213"/>
      <c r="U151" s="213"/>
      <c r="V151" s="213"/>
      <c r="W151" s="213"/>
      <c r="X151" s="214"/>
      <c r="AB151" s="78"/>
      <c r="AC151" s="86"/>
      <c r="AD151" s="86"/>
      <c r="AE151" s="86"/>
      <c r="AF151" s="84"/>
      <c r="AG151" s="84"/>
      <c r="AH151" s="314" t="str">
        <f>IF(W150&lt;&gt;"","",IF(R150&lt;&gt;"","ERR",""))</f>
        <v/>
      </c>
      <c r="AJ151" s="317"/>
      <c r="AL151" s="87"/>
      <c r="AM151" s="88"/>
    </row>
    <row r="152" spans="1:39" ht="24" customHeight="1" thickBot="1" x14ac:dyDescent="0.25">
      <c r="A152" s="471"/>
      <c r="B152" s="472"/>
      <c r="C152" s="418"/>
      <c r="D152" s="464"/>
      <c r="E152" s="465"/>
      <c r="F152" s="465"/>
      <c r="G152" s="465"/>
      <c r="H152" s="465"/>
      <c r="I152" s="465"/>
      <c r="J152" s="465"/>
      <c r="K152" s="465"/>
      <c r="L152" s="465"/>
      <c r="M152" s="465"/>
      <c r="N152" s="465"/>
      <c r="O152" s="465"/>
      <c r="P152" s="465"/>
      <c r="Q152" s="465"/>
      <c r="R152" s="465"/>
      <c r="S152" s="465"/>
      <c r="T152" s="465"/>
      <c r="U152" s="465"/>
      <c r="V152" s="465"/>
      <c r="W152" s="465"/>
      <c r="X152" s="466"/>
      <c r="AB152" s="78"/>
      <c r="AC152" s="86"/>
      <c r="AD152" s="86"/>
      <c r="AE152" s="86"/>
      <c r="AF152" s="84"/>
      <c r="AG152" s="84"/>
      <c r="AH152" s="314"/>
      <c r="AJ152" s="317"/>
      <c r="AL152" s="87"/>
      <c r="AM152" s="88"/>
    </row>
    <row r="153" spans="1:39" ht="24" customHeight="1" thickBot="1" x14ac:dyDescent="0.2">
      <c r="A153" s="473"/>
      <c r="B153" s="474"/>
      <c r="C153" s="250"/>
      <c r="D153" s="467"/>
      <c r="E153" s="467"/>
      <c r="F153" s="467"/>
      <c r="G153" s="467"/>
      <c r="H153" s="467"/>
      <c r="I153" s="467"/>
      <c r="J153" s="467"/>
      <c r="K153" s="467"/>
      <c r="L153" s="467"/>
      <c r="M153" s="467"/>
      <c r="N153" s="467"/>
      <c r="O153" s="467"/>
      <c r="P153" s="467"/>
      <c r="Q153" s="467"/>
      <c r="R153" s="467"/>
      <c r="S153" s="467"/>
      <c r="T153" s="467"/>
      <c r="U153" s="467"/>
      <c r="V153" s="467"/>
      <c r="W153" s="467"/>
      <c r="X153" s="468"/>
      <c r="AB153" s="78"/>
      <c r="AC153" s="86"/>
      <c r="AD153" s="86"/>
      <c r="AE153" s="86"/>
      <c r="AF153" s="84"/>
      <c r="AG153" s="84"/>
      <c r="AH153" s="314"/>
      <c r="AL153" s="87"/>
      <c r="AM153" s="88"/>
    </row>
    <row r="154" spans="1:39" ht="14.25" customHeight="1" x14ac:dyDescent="0.15">
      <c r="A154" s="420" t="s">
        <v>100</v>
      </c>
      <c r="B154" s="420"/>
      <c r="C154" s="148">
        <f>IF(SUMIF($W$134:$W$150,1,$AG$134:$AG$150)=0,0,SUMIF($W$134:$W$150,1,$AG$134:$AG$150))</f>
        <v>0</v>
      </c>
      <c r="D154" s="148"/>
      <c r="E154" s="420" t="s">
        <v>90</v>
      </c>
      <c r="F154" s="420"/>
      <c r="G154" s="419">
        <f>IF(SUMIF($W$134:$W$150,2,$AG$134:$AG$150)=0,0,SUMIF($W$134:$W$150,2,$AG$134:$AG$150))</f>
        <v>0</v>
      </c>
      <c r="H154" s="419"/>
      <c r="I154" s="420" t="s">
        <v>91</v>
      </c>
      <c r="J154" s="420"/>
      <c r="K154" s="419">
        <f>IF(SUMIF($W$134:$W$150,3,$AG$134:$AG$150)=0,0,SUMIF($W$134:$W$150,3,$AG$134:$AG$150))</f>
        <v>0</v>
      </c>
      <c r="L154" s="419"/>
      <c r="M154" s="147" t="s">
        <v>16</v>
      </c>
      <c r="N154" s="419">
        <f>SUM($C$154,$G$154,$K$154)</f>
        <v>0</v>
      </c>
      <c r="O154" s="419"/>
      <c r="P154" s="141"/>
      <c r="Q154" s="141"/>
      <c r="R154" s="141"/>
      <c r="S154" s="141"/>
      <c r="T154" s="141"/>
      <c r="U154" s="141"/>
      <c r="V154" s="141"/>
      <c r="W154" s="141"/>
      <c r="X154" s="141"/>
      <c r="AB154" s="78"/>
      <c r="AC154" s="85"/>
      <c r="AD154" s="86"/>
      <c r="AE154" s="86"/>
      <c r="AF154" s="86"/>
      <c r="AG154" s="86"/>
      <c r="AH154" s="86"/>
      <c r="AI154" s="84"/>
      <c r="AJ154" s="315"/>
    </row>
    <row r="155" spans="1:39" ht="39.950000000000003" customHeight="1" x14ac:dyDescent="0.15">
      <c r="A155" s="9"/>
      <c r="B155" s="9"/>
      <c r="C155" s="114"/>
      <c r="D155" s="9"/>
      <c r="E155" s="9"/>
      <c r="F155" s="9"/>
      <c r="G155" s="9"/>
      <c r="H155" s="9"/>
      <c r="I155" s="9"/>
      <c r="J155" s="9"/>
      <c r="K155" s="9"/>
      <c r="L155" s="9"/>
      <c r="M155" s="9"/>
      <c r="N155" s="113"/>
      <c r="O155" s="9"/>
      <c r="P155" s="113"/>
      <c r="Q155" s="9"/>
      <c r="R155" s="9"/>
      <c r="S155" s="113"/>
      <c r="T155" s="9"/>
      <c r="U155" s="113"/>
      <c r="V155" s="9"/>
      <c r="W155" s="9"/>
      <c r="X155" s="9"/>
    </row>
    <row r="156" spans="1:39" x14ac:dyDescent="0.15">
      <c r="A156" s="136" t="s">
        <v>69</v>
      </c>
      <c r="B156" s="37"/>
      <c r="C156" s="37"/>
      <c r="D156" s="37"/>
      <c r="E156" s="37"/>
      <c r="F156" s="37"/>
      <c r="G156" s="37"/>
      <c r="H156" s="37"/>
      <c r="I156" s="37"/>
      <c r="J156" s="36"/>
      <c r="K156" s="36"/>
      <c r="L156" s="36"/>
      <c r="M156" s="36"/>
      <c r="N156" s="36"/>
      <c r="O156" s="36"/>
      <c r="P156" s="36"/>
      <c r="Q156" s="36"/>
      <c r="R156" s="36"/>
      <c r="S156" s="36"/>
      <c r="T156" s="36"/>
      <c r="U156" s="36"/>
      <c r="V156" s="36"/>
      <c r="W156" s="135"/>
      <c r="X156" s="135"/>
    </row>
    <row r="157" spans="1:39" ht="24.95" customHeight="1" x14ac:dyDescent="0.15">
      <c r="A157" s="438" t="s">
        <v>70</v>
      </c>
      <c r="B157" s="439"/>
      <c r="C157" s="439"/>
      <c r="D157" s="440"/>
      <c r="E157" s="438" t="s">
        <v>89</v>
      </c>
      <c r="F157" s="439"/>
      <c r="G157" s="439"/>
      <c r="H157" s="439"/>
      <c r="I157" s="439"/>
      <c r="J157" s="439"/>
      <c r="K157" s="439"/>
      <c r="L157" s="439"/>
      <c r="M157" s="439"/>
      <c r="N157" s="440"/>
      <c r="O157" s="516" t="s">
        <v>71</v>
      </c>
      <c r="P157" s="444"/>
      <c r="Q157" s="444"/>
      <c r="R157" s="444"/>
      <c r="S157" s="445"/>
      <c r="T157" s="444" t="s">
        <v>104</v>
      </c>
      <c r="U157" s="444"/>
      <c r="V157" s="444"/>
      <c r="W157" s="444"/>
      <c r="X157" s="445"/>
    </row>
    <row r="158" spans="1:39" ht="24.95" customHeight="1" x14ac:dyDescent="0.15">
      <c r="A158" s="441"/>
      <c r="B158" s="442"/>
      <c r="C158" s="442"/>
      <c r="D158" s="443"/>
      <c r="E158" s="441"/>
      <c r="F158" s="442"/>
      <c r="G158" s="442"/>
      <c r="H158" s="442"/>
      <c r="I158" s="442"/>
      <c r="J158" s="442"/>
      <c r="K158" s="442"/>
      <c r="L158" s="442"/>
      <c r="M158" s="442"/>
      <c r="N158" s="443"/>
      <c r="O158" s="517"/>
      <c r="P158" s="446"/>
      <c r="Q158" s="446"/>
      <c r="R158" s="446"/>
      <c r="S158" s="447"/>
      <c r="T158" s="446"/>
      <c r="U158" s="446"/>
      <c r="V158" s="446"/>
      <c r="W158" s="446"/>
      <c r="X158" s="447"/>
    </row>
    <row r="159" spans="1:39" ht="45" customHeight="1" x14ac:dyDescent="0.15">
      <c r="A159" s="432" t="s">
        <v>72</v>
      </c>
      <c r="B159" s="433"/>
      <c r="C159" s="433"/>
      <c r="D159" s="434"/>
      <c r="E159" s="527">
        <f>SUMIF($W$8:$W$150,1,$AG8:$AG150)</f>
        <v>0</v>
      </c>
      <c r="F159" s="528"/>
      <c r="G159" s="528"/>
      <c r="H159" s="528"/>
      <c r="I159" s="528"/>
      <c r="J159" s="528"/>
      <c r="K159" s="528"/>
      <c r="L159" s="528"/>
      <c r="M159" s="528"/>
      <c r="N159" s="529"/>
      <c r="O159" s="461" t="s">
        <v>73</v>
      </c>
      <c r="P159" s="462"/>
      <c r="Q159" s="462"/>
      <c r="R159" s="462"/>
      <c r="S159" s="463"/>
      <c r="T159" s="164"/>
      <c r="U159" s="450">
        <f>$E$159*2400*24</f>
        <v>0</v>
      </c>
      <c r="V159" s="450">
        <f>$E$159*2400*24</f>
        <v>0</v>
      </c>
      <c r="W159" s="450">
        <f>$E$159*2400*24</f>
        <v>0</v>
      </c>
      <c r="X159" s="451">
        <f>$E$159*2400*24</f>
        <v>0</v>
      </c>
    </row>
    <row r="160" spans="1:39" ht="45" customHeight="1" x14ac:dyDescent="0.15">
      <c r="A160" s="435" t="s">
        <v>74</v>
      </c>
      <c r="B160" s="436"/>
      <c r="C160" s="436"/>
      <c r="D160" s="437"/>
      <c r="E160" s="524">
        <f>SUMIF($W$8:$W$150,2,$AG8:$AG150)</f>
        <v>0</v>
      </c>
      <c r="F160" s="525"/>
      <c r="G160" s="525"/>
      <c r="H160" s="525"/>
      <c r="I160" s="525"/>
      <c r="J160" s="525"/>
      <c r="K160" s="525"/>
      <c r="L160" s="525"/>
      <c r="M160" s="525"/>
      <c r="N160" s="526"/>
      <c r="O160" s="458" t="s">
        <v>75</v>
      </c>
      <c r="P160" s="459"/>
      <c r="Q160" s="459"/>
      <c r="R160" s="459"/>
      <c r="S160" s="460"/>
      <c r="T160" s="165"/>
      <c r="U160" s="448">
        <f>$E$160*1200*24</f>
        <v>0</v>
      </c>
      <c r="V160" s="448">
        <f>$E$160*1200*24</f>
        <v>0</v>
      </c>
      <c r="W160" s="448">
        <f>$E$160*1200*24</f>
        <v>0</v>
      </c>
      <c r="X160" s="449">
        <f>$E$160*1200*24</f>
        <v>0</v>
      </c>
    </row>
    <row r="161" spans="1:44" ht="45" customHeight="1" thickBot="1" x14ac:dyDescent="0.2">
      <c r="A161" s="422" t="s">
        <v>76</v>
      </c>
      <c r="B161" s="423"/>
      <c r="C161" s="423"/>
      <c r="D161" s="424"/>
      <c r="E161" s="521">
        <f>SUMIF($W$8:$W$150,3,$AG8:$AG150)</f>
        <v>0</v>
      </c>
      <c r="F161" s="522"/>
      <c r="G161" s="522"/>
      <c r="H161" s="522"/>
      <c r="I161" s="522"/>
      <c r="J161" s="522"/>
      <c r="K161" s="522"/>
      <c r="L161" s="522"/>
      <c r="M161" s="522"/>
      <c r="N161" s="523"/>
      <c r="O161" s="455" t="s">
        <v>77</v>
      </c>
      <c r="P161" s="456"/>
      <c r="Q161" s="456"/>
      <c r="R161" s="456"/>
      <c r="S161" s="457"/>
      <c r="T161" s="166"/>
      <c r="U161" s="430">
        <f>$E$161*800*24</f>
        <v>0</v>
      </c>
      <c r="V161" s="430">
        <f>$E$161*800*24</f>
        <v>0</v>
      </c>
      <c r="W161" s="430">
        <f>$E$161*800*24</f>
        <v>0</v>
      </c>
      <c r="X161" s="431">
        <f>$E$161*800*24</f>
        <v>0</v>
      </c>
    </row>
    <row r="162" spans="1:44" ht="45" customHeight="1" thickTop="1" x14ac:dyDescent="0.15">
      <c r="A162" s="425" t="s">
        <v>50</v>
      </c>
      <c r="B162" s="426"/>
      <c r="C162" s="426"/>
      <c r="D162" s="427"/>
      <c r="E162" s="518">
        <f>SUM(E159:N161)</f>
        <v>0</v>
      </c>
      <c r="F162" s="519"/>
      <c r="G162" s="519"/>
      <c r="H162" s="519"/>
      <c r="I162" s="519"/>
      <c r="J162" s="519"/>
      <c r="K162" s="519"/>
      <c r="L162" s="519"/>
      <c r="M162" s="519"/>
      <c r="N162" s="520"/>
      <c r="O162" s="452"/>
      <c r="P162" s="453"/>
      <c r="Q162" s="453"/>
      <c r="R162" s="453"/>
      <c r="S162" s="454"/>
      <c r="T162" s="167"/>
      <c r="U162" s="428">
        <f>SUM($U$159:$U$161)</f>
        <v>0</v>
      </c>
      <c r="V162" s="428">
        <f>SUM($R$159:$X$161)</f>
        <v>0</v>
      </c>
      <c r="W162" s="428">
        <f>SUM($R$159:$X$161)</f>
        <v>0</v>
      </c>
      <c r="X162" s="429">
        <f>SUM($R$159:$X$161)</f>
        <v>0</v>
      </c>
    </row>
    <row r="163" spans="1:44" ht="18" customHeigh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44" x14ac:dyDescent="0.15">
      <c r="A164" s="442" t="s">
        <v>78</v>
      </c>
      <c r="B164" s="442"/>
      <c r="C164" s="442"/>
      <c r="D164" s="442"/>
      <c r="E164" s="442"/>
      <c r="F164" s="442"/>
      <c r="G164" s="442" t="s">
        <v>79</v>
      </c>
      <c r="H164" s="442"/>
      <c r="I164" s="442"/>
      <c r="J164" s="442"/>
      <c r="K164" s="442"/>
      <c r="L164" s="442"/>
      <c r="M164" s="442"/>
      <c r="N164" s="442"/>
      <c r="O164" s="442"/>
      <c r="P164" s="442"/>
      <c r="Q164" s="442"/>
      <c r="R164" s="442"/>
      <c r="S164" s="442"/>
      <c r="T164" s="442"/>
      <c r="U164" s="442"/>
      <c r="V164" s="442" t="s">
        <v>171</v>
      </c>
      <c r="W164" s="442"/>
      <c r="X164" s="442"/>
    </row>
    <row r="165" spans="1:44" ht="35.1" customHeight="1" x14ac:dyDescent="0.25">
      <c r="A165" s="506"/>
      <c r="B165" s="507"/>
      <c r="C165" s="507"/>
      <c r="D165" s="38" t="s">
        <v>31</v>
      </c>
      <c r="E165" s="508" t="s">
        <v>99</v>
      </c>
      <c r="F165" s="509"/>
      <c r="G165" s="510"/>
      <c r="H165" s="511"/>
      <c r="I165" s="511"/>
      <c r="J165" s="511"/>
      <c r="K165" s="511"/>
      <c r="L165" s="511"/>
      <c r="M165" s="511"/>
      <c r="N165" s="511"/>
      <c r="O165" s="511"/>
      <c r="P165" s="511"/>
      <c r="Q165" s="511"/>
      <c r="R165" s="511"/>
      <c r="S165" s="511"/>
      <c r="T165" s="511"/>
      <c r="U165" s="512"/>
      <c r="V165" s="513"/>
      <c r="W165" s="514"/>
      <c r="X165" s="515"/>
    </row>
    <row r="166" spans="1:44" ht="35.1" customHeight="1" x14ac:dyDescent="0.25">
      <c r="A166" s="483"/>
      <c r="B166" s="484"/>
      <c r="C166" s="484"/>
      <c r="D166" s="39" t="s">
        <v>31</v>
      </c>
      <c r="E166" s="485" t="s">
        <v>99</v>
      </c>
      <c r="F166" s="486"/>
      <c r="G166" s="487"/>
      <c r="H166" s="488"/>
      <c r="I166" s="488"/>
      <c r="J166" s="488"/>
      <c r="K166" s="488"/>
      <c r="L166" s="488"/>
      <c r="M166" s="488"/>
      <c r="N166" s="488"/>
      <c r="O166" s="488"/>
      <c r="P166" s="488"/>
      <c r="Q166" s="488"/>
      <c r="R166" s="488"/>
      <c r="S166" s="488"/>
      <c r="T166" s="488"/>
      <c r="U166" s="489"/>
      <c r="V166" s="490"/>
      <c r="W166" s="491"/>
      <c r="X166" s="492"/>
    </row>
    <row r="167" spans="1:44" ht="35.1" customHeight="1" x14ac:dyDescent="0.25">
      <c r="A167" s="493"/>
      <c r="B167" s="494"/>
      <c r="C167" s="494"/>
      <c r="D167" s="40" t="s">
        <v>31</v>
      </c>
      <c r="E167" s="495" t="s">
        <v>99</v>
      </c>
      <c r="F167" s="496"/>
      <c r="G167" s="497"/>
      <c r="H167" s="498"/>
      <c r="I167" s="498"/>
      <c r="J167" s="498"/>
      <c r="K167" s="498"/>
      <c r="L167" s="498"/>
      <c r="M167" s="498"/>
      <c r="N167" s="498"/>
      <c r="O167" s="498"/>
      <c r="P167" s="498"/>
      <c r="Q167" s="498"/>
      <c r="R167" s="498"/>
      <c r="S167" s="498"/>
      <c r="T167" s="498"/>
      <c r="U167" s="499"/>
      <c r="V167" s="500"/>
      <c r="W167" s="501"/>
      <c r="X167" s="502"/>
    </row>
    <row r="168" spans="1:44" ht="18" customHeigh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row>
    <row r="169" spans="1:44" ht="18" customHeight="1" x14ac:dyDescent="0.15">
      <c r="A169" s="476" t="s">
        <v>80</v>
      </c>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row>
    <row r="170" spans="1:44" ht="69" customHeight="1" x14ac:dyDescent="0.15">
      <c r="A170" s="36"/>
      <c r="B170" s="36"/>
      <c r="C170" s="477" t="s">
        <v>81</v>
      </c>
      <c r="D170" s="478"/>
      <c r="E170" s="478"/>
      <c r="F170" s="478"/>
      <c r="G170" s="478"/>
      <c r="H170" s="478"/>
      <c r="I170" s="478"/>
      <c r="J170" s="478"/>
      <c r="K170" s="478"/>
      <c r="L170" s="479"/>
      <c r="M170" s="480">
        <f>SUM(U162,V165:X167)</f>
        <v>0</v>
      </c>
      <c r="N170" s="481"/>
      <c r="O170" s="481"/>
      <c r="P170" s="481"/>
      <c r="Q170" s="481"/>
      <c r="R170" s="481"/>
      <c r="S170" s="481"/>
      <c r="T170" s="481"/>
      <c r="U170" s="481"/>
      <c r="V170" s="481"/>
      <c r="W170" s="481"/>
      <c r="X170" s="482"/>
      <c r="Y170" s="80"/>
      <c r="Z170" s="80"/>
      <c r="AA170" s="80"/>
      <c r="AB170" s="80"/>
      <c r="AC170" s="89"/>
      <c r="AD170" s="90"/>
      <c r="AE170" s="90"/>
      <c r="AF170" s="90"/>
      <c r="AG170" s="90"/>
      <c r="AH170" s="90"/>
      <c r="AR170" s="91"/>
    </row>
    <row r="171" spans="1:44" ht="28.5" customHeight="1" x14ac:dyDescent="0.15">
      <c r="A171" s="9"/>
      <c r="B171" s="9"/>
      <c r="C171" s="75"/>
      <c r="D171" s="146"/>
      <c r="E171" s="146"/>
      <c r="F171" s="146"/>
      <c r="G171" s="75"/>
      <c r="H171" s="146"/>
      <c r="I171" s="146"/>
      <c r="J171" s="146"/>
      <c r="K171" s="146"/>
      <c r="L171" s="146"/>
      <c r="M171" s="146"/>
      <c r="N171" s="146"/>
      <c r="O171" s="146"/>
      <c r="P171" s="146"/>
      <c r="Q171" s="146"/>
      <c r="R171" s="146"/>
      <c r="S171" s="146"/>
      <c r="T171" s="146"/>
      <c r="U171" s="146"/>
      <c r="V171" s="146"/>
      <c r="W171" s="146"/>
      <c r="X171" s="146"/>
    </row>
    <row r="172" spans="1:44" ht="45" customHeight="1" x14ac:dyDescent="0.15">
      <c r="A172" s="9"/>
      <c r="B172" s="319" t="s">
        <v>174</v>
      </c>
      <c r="C172" s="318"/>
      <c r="D172" s="503"/>
      <c r="E172" s="504"/>
      <c r="F172" s="505"/>
      <c r="G172" s="320" t="s">
        <v>31</v>
      </c>
      <c r="H172" s="318"/>
      <c r="I172" s="318"/>
      <c r="J172" s="318"/>
      <c r="K172" s="318"/>
      <c r="L172" s="318"/>
      <c r="M172" s="146"/>
      <c r="N172" s="146"/>
      <c r="O172" s="146"/>
      <c r="P172" s="146"/>
      <c r="Q172" s="146"/>
      <c r="R172" s="146"/>
      <c r="S172" s="146"/>
      <c r="T172" s="146"/>
      <c r="U172" s="146"/>
      <c r="V172" s="146"/>
      <c r="W172" s="146"/>
      <c r="X172" s="146"/>
    </row>
    <row r="173" spans="1:44" x14ac:dyDescent="0.15">
      <c r="A173" s="9"/>
      <c r="B173" s="9"/>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row>
    <row r="174" spans="1:44" ht="28.5" customHeight="1" x14ac:dyDescent="0.15">
      <c r="A174" s="9"/>
      <c r="B174" s="9"/>
      <c r="C174" s="75"/>
      <c r="D174" s="146"/>
      <c r="E174" s="146"/>
      <c r="F174" s="146"/>
      <c r="G174" s="75"/>
      <c r="H174" s="146"/>
      <c r="I174" s="146"/>
      <c r="J174" s="146"/>
      <c r="K174" s="146"/>
      <c r="L174" s="146"/>
      <c r="M174" s="146"/>
      <c r="N174" s="146"/>
      <c r="O174" s="146"/>
      <c r="P174" s="146"/>
      <c r="Q174" s="146"/>
      <c r="R174" s="146"/>
      <c r="S174" s="146"/>
      <c r="T174" s="146"/>
      <c r="U174" s="146"/>
      <c r="V174" s="146"/>
      <c r="W174" s="146"/>
      <c r="X174" s="146"/>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5"/>
      <c r="G177" s="475"/>
      <c r="H177" s="475"/>
    </row>
  </sheetData>
  <sheetProtection sheet="1" selectLockedCells="1"/>
  <mergeCells count="182">
    <mergeCell ref="A82:B85"/>
    <mergeCell ref="C83:C84"/>
    <mergeCell ref="D84:X85"/>
    <mergeCell ref="A44:B47"/>
    <mergeCell ref="C45:C46"/>
    <mergeCell ref="D46:X47"/>
    <mergeCell ref="A50:B53"/>
    <mergeCell ref="C51:C52"/>
    <mergeCell ref="D52:X53"/>
    <mergeCell ref="A54:B57"/>
    <mergeCell ref="C55:C56"/>
    <mergeCell ref="D56:X57"/>
    <mergeCell ref="A58:B61"/>
    <mergeCell ref="C59:C60"/>
    <mergeCell ref="D60:X61"/>
    <mergeCell ref="A62:B65"/>
    <mergeCell ref="A28:B31"/>
    <mergeCell ref="C29:C30"/>
    <mergeCell ref="D30:X31"/>
    <mergeCell ref="A32:B35"/>
    <mergeCell ref="C33:C34"/>
    <mergeCell ref="D34:X35"/>
    <mergeCell ref="A36:B39"/>
    <mergeCell ref="C37:C38"/>
    <mergeCell ref="D38:X39"/>
    <mergeCell ref="C90:D90"/>
    <mergeCell ref="O4:Q4"/>
    <mergeCell ref="P6:Q6"/>
    <mergeCell ref="R4:X4"/>
    <mergeCell ref="R6:X6"/>
    <mergeCell ref="K6:O6"/>
    <mergeCell ref="A12:B15"/>
    <mergeCell ref="C13:C14"/>
    <mergeCell ref="D14:X15"/>
    <mergeCell ref="C41:C42"/>
    <mergeCell ref="A40:B43"/>
    <mergeCell ref="D42:X43"/>
    <mergeCell ref="C9:C10"/>
    <mergeCell ref="D10:X11"/>
    <mergeCell ref="A8:B11"/>
    <mergeCell ref="A16:B19"/>
    <mergeCell ref="C17:C18"/>
    <mergeCell ref="D18:X19"/>
    <mergeCell ref="A20:B23"/>
    <mergeCell ref="C21:C22"/>
    <mergeCell ref="D22:X23"/>
    <mergeCell ref="A24:B27"/>
    <mergeCell ref="C25:C26"/>
    <mergeCell ref="D26:X27"/>
    <mergeCell ref="C93:C94"/>
    <mergeCell ref="C63:C64"/>
    <mergeCell ref="D64:X65"/>
    <mergeCell ref="A66:B69"/>
    <mergeCell ref="C67:C68"/>
    <mergeCell ref="D68:X69"/>
    <mergeCell ref="A134:B137"/>
    <mergeCell ref="A92:B95"/>
    <mergeCell ref="A96:B99"/>
    <mergeCell ref="A100:B103"/>
    <mergeCell ref="A104:B107"/>
    <mergeCell ref="A70:B73"/>
    <mergeCell ref="C71:C72"/>
    <mergeCell ref="D72:X73"/>
    <mergeCell ref="A74:B77"/>
    <mergeCell ref="C75:C76"/>
    <mergeCell ref="D76:X77"/>
    <mergeCell ref="A78:B81"/>
    <mergeCell ref="C79:C80"/>
    <mergeCell ref="D80:X81"/>
    <mergeCell ref="A86:B89"/>
    <mergeCell ref="C87:C88"/>
    <mergeCell ref="D88:X89"/>
    <mergeCell ref="A90:B90"/>
    <mergeCell ref="A120:B123"/>
    <mergeCell ref="E90:F90"/>
    <mergeCell ref="G90:H90"/>
    <mergeCell ref="I90:J90"/>
    <mergeCell ref="K90:L90"/>
    <mergeCell ref="N90:O90"/>
    <mergeCell ref="A150:B153"/>
    <mergeCell ref="A154:B154"/>
    <mergeCell ref="A48:B48"/>
    <mergeCell ref="N48:O48"/>
    <mergeCell ref="K48:L48"/>
    <mergeCell ref="E48:F48"/>
    <mergeCell ref="G48:H48"/>
    <mergeCell ref="L133:Q133"/>
    <mergeCell ref="L91:Q91"/>
    <mergeCell ref="D126:X127"/>
    <mergeCell ref="D130:X131"/>
    <mergeCell ref="C151:C152"/>
    <mergeCell ref="D152:X153"/>
    <mergeCell ref="E154:F154"/>
    <mergeCell ref="G154:H154"/>
    <mergeCell ref="I154:J154"/>
    <mergeCell ref="K154:L154"/>
    <mergeCell ref="N154:O154"/>
    <mergeCell ref="D148:X149"/>
    <mergeCell ref="C97:C98"/>
    <mergeCell ref="L49:Q49"/>
    <mergeCell ref="V49:X49"/>
    <mergeCell ref="C101:C102"/>
    <mergeCell ref="C105:C106"/>
    <mergeCell ref="A132:B132"/>
    <mergeCell ref="N132:O132"/>
    <mergeCell ref="K132:L132"/>
    <mergeCell ref="G132:H132"/>
    <mergeCell ref="E132:F132"/>
    <mergeCell ref="I132:J132"/>
    <mergeCell ref="V91:X91"/>
    <mergeCell ref="D94:X95"/>
    <mergeCell ref="D98:X99"/>
    <mergeCell ref="D102:X103"/>
    <mergeCell ref="D106:X107"/>
    <mergeCell ref="D110:X111"/>
    <mergeCell ref="D114:X115"/>
    <mergeCell ref="D118:X119"/>
    <mergeCell ref="D122:X123"/>
    <mergeCell ref="A108:B111"/>
    <mergeCell ref="A112:B115"/>
    <mergeCell ref="A116:B119"/>
    <mergeCell ref="G164:U164"/>
    <mergeCell ref="V164:X164"/>
    <mergeCell ref="A164:F164"/>
    <mergeCell ref="A165:C165"/>
    <mergeCell ref="E165:F165"/>
    <mergeCell ref="G165:U165"/>
    <mergeCell ref="V165:X165"/>
    <mergeCell ref="A124:B127"/>
    <mergeCell ref="A128:B131"/>
    <mergeCell ref="O157:S158"/>
    <mergeCell ref="E162:N162"/>
    <mergeCell ref="E161:N161"/>
    <mergeCell ref="E160:N160"/>
    <mergeCell ref="E159:N159"/>
    <mergeCell ref="E157:N158"/>
    <mergeCell ref="C125:C126"/>
    <mergeCell ref="C129:C130"/>
    <mergeCell ref="C135:C136"/>
    <mergeCell ref="D136:X137"/>
    <mergeCell ref="A138:B141"/>
    <mergeCell ref="C139:C140"/>
    <mergeCell ref="D140:X141"/>
    <mergeCell ref="A142:B145"/>
    <mergeCell ref="C143:C144"/>
    <mergeCell ref="F177:H177"/>
    <mergeCell ref="A169:X169"/>
    <mergeCell ref="C170:L170"/>
    <mergeCell ref="M170:X170"/>
    <mergeCell ref="A166:C166"/>
    <mergeCell ref="E166:F166"/>
    <mergeCell ref="G166:U166"/>
    <mergeCell ref="V166:X166"/>
    <mergeCell ref="A167:C167"/>
    <mergeCell ref="E167:F167"/>
    <mergeCell ref="G167:U167"/>
    <mergeCell ref="V167:X167"/>
    <mergeCell ref="D172:F172"/>
    <mergeCell ref="C121:C122"/>
    <mergeCell ref="C48:D48"/>
    <mergeCell ref="I48:J48"/>
    <mergeCell ref="V133:X133"/>
    <mergeCell ref="A161:D161"/>
    <mergeCell ref="A162:D162"/>
    <mergeCell ref="U162:X162"/>
    <mergeCell ref="U161:X161"/>
    <mergeCell ref="A159:D159"/>
    <mergeCell ref="A160:D160"/>
    <mergeCell ref="A157:D158"/>
    <mergeCell ref="T157:X158"/>
    <mergeCell ref="U160:X160"/>
    <mergeCell ref="U159:X159"/>
    <mergeCell ref="O162:S162"/>
    <mergeCell ref="O161:S161"/>
    <mergeCell ref="O160:S160"/>
    <mergeCell ref="O159:S159"/>
    <mergeCell ref="C109:C110"/>
    <mergeCell ref="C117:C118"/>
    <mergeCell ref="C113:C114"/>
    <mergeCell ref="D144:X145"/>
    <mergeCell ref="A146:B149"/>
    <mergeCell ref="C147:C148"/>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0000000-0002-0000-0300-000002000000}">
      <formula1>"00,15,30,45"</formula1>
    </dataValidation>
    <dataValidation type="list" allowBlank="1" showInputMessage="1" showErrorMessage="1" sqref="C11 C15 C19 C23 C27 C31 C35 C39 C43 C47 C53 C57 C61 C65 C69 C73 C77 C81 C85 C89 C95 C99 C103 C107 C111 C115 C119 C123 C127 C131 C137 C141 C145 C149 C153" xr:uid="{D3E648F7-B83B-4796-B897-37A0AA6F75F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32452EF-2674-4667-AA53-D6E18AFD62C6}">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ABD72A86-C309-4FF1-BA48-AC9A40BD7A96}">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A77AF7A7-671E-4232-B714-9F46A131E7A4}">
          <x14:formula1>
            <xm:f>Sheet1!$C$3:$C$33</xm:f>
          </x14:formula1>
          <xm:sqref>A8:B47 A50:B89 A92:B131 A134:B153</xm:sqref>
        </x14:dataValidation>
        <x14:dataValidation type="list" allowBlank="1" showInputMessage="1" showErrorMessage="1" xr:uid="{69F72F43-45F1-4865-A844-4FAA6E30EEEB}">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4558-0DB1-4675-9B03-9332375B93E1}">
  <sheetPr>
    <tabColor theme="6" tint="0.39997558519241921"/>
  </sheetPr>
  <dimension ref="A1:AR177"/>
  <sheetViews>
    <sheetView showGridLines="0" view="pageBreakPreview" topLeftCell="A22"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81" customWidth="1"/>
    <col min="30" max="31" width="9.25" style="82" customWidth="1"/>
    <col min="32" max="33" width="15.625" style="82" customWidth="1"/>
    <col min="34" max="34" width="9.75" style="82"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30"/>
      <c r="AD2" s="131"/>
      <c r="AE2" s="131"/>
      <c r="AF2" s="131"/>
      <c r="AG2" s="131"/>
      <c r="AH2" s="131"/>
      <c r="AI2" s="129"/>
    </row>
    <row r="3" spans="1:39" ht="33" customHeight="1" x14ac:dyDescent="0.15">
      <c r="A3" s="53"/>
      <c r="B3" s="53"/>
      <c r="C3" s="143"/>
      <c r="D3" s="41"/>
      <c r="E3" s="41"/>
      <c r="F3" s="41"/>
      <c r="G3" s="75"/>
      <c r="H3" s="42"/>
      <c r="I3" s="43"/>
      <c r="J3" s="43"/>
      <c r="K3" s="43"/>
      <c r="L3" s="43"/>
      <c r="M3" s="43"/>
      <c r="N3" s="75"/>
      <c r="O3" s="43"/>
      <c r="P3" s="75"/>
      <c r="Q3" s="43"/>
      <c r="R3" s="43"/>
      <c r="S3" s="75"/>
      <c r="T3" s="43"/>
      <c r="U3" s="75"/>
      <c r="V3" s="75"/>
      <c r="W3" s="75"/>
      <c r="X3" s="248" t="str">
        <f>'５号'!$Y$2</f>
        <v>令和元年度補正第１回</v>
      </c>
      <c r="AC3" s="128" t="str">
        <f>IF('５号'!$I$5="","",'５号'!$U$26)</f>
        <v/>
      </c>
      <c r="AD3" s="134" t="e">
        <f>YEAR(K6)</f>
        <v>#VALUE!</v>
      </c>
      <c r="AE3" s="134"/>
      <c r="AF3" s="16" t="e">
        <f>MONTH(AC3)</f>
        <v>#VALUE!</v>
      </c>
      <c r="AG3" s="16"/>
      <c r="AH3" s="138" t="s">
        <v>92</v>
      </c>
    </row>
    <row r="4" spans="1:39" ht="28.5" customHeight="1" x14ac:dyDescent="0.15">
      <c r="A4" s="53"/>
      <c r="B4" s="53"/>
      <c r="C4" s="220" t="s">
        <v>170</v>
      </c>
      <c r="D4" s="41"/>
      <c r="E4" s="41"/>
      <c r="F4" s="41"/>
      <c r="G4" s="41"/>
      <c r="H4" s="75"/>
      <c r="I4" s="75"/>
      <c r="J4" s="75"/>
      <c r="K4" s="75"/>
      <c r="L4" s="75"/>
      <c r="M4" s="75"/>
      <c r="N4" s="44"/>
      <c r="O4" s="531" t="s">
        <v>126</v>
      </c>
      <c r="P4" s="531"/>
      <c r="Q4" s="531"/>
      <c r="R4" s="532" t="str">
        <f>IF('５号'!G11="","",'５号'!G11)</f>
        <v/>
      </c>
      <c r="S4" s="532"/>
      <c r="T4" s="532"/>
      <c r="U4" s="532"/>
      <c r="V4" s="532"/>
      <c r="W4" s="532"/>
      <c r="X4" s="532"/>
      <c r="Y4" s="218" t="s">
        <v>27</v>
      </c>
      <c r="AC4" s="82"/>
      <c r="AF4" s="16"/>
      <c r="AG4" s="16"/>
      <c r="AH4" s="138" t="s">
        <v>93</v>
      </c>
    </row>
    <row r="5" spans="1:39" ht="16.5" customHeight="1" x14ac:dyDescent="0.15">
      <c r="A5" s="53"/>
      <c r="B5" s="53"/>
      <c r="C5" s="220"/>
      <c r="D5" s="41"/>
      <c r="E5" s="41"/>
      <c r="F5" s="41"/>
      <c r="G5" s="41"/>
      <c r="H5" s="75"/>
      <c r="I5" s="75"/>
      <c r="J5" s="75"/>
      <c r="K5" s="75"/>
      <c r="L5" s="75"/>
      <c r="M5" s="75"/>
      <c r="N5" s="44"/>
      <c r="O5" s="255"/>
      <c r="P5" s="255"/>
      <c r="Q5" s="255"/>
      <c r="R5" s="237"/>
      <c r="S5" s="237"/>
      <c r="T5" s="237"/>
      <c r="U5" s="237"/>
      <c r="V5" s="237"/>
      <c r="W5" s="237"/>
      <c r="X5" s="237"/>
      <c r="Y5" s="238"/>
      <c r="AC5" s="82"/>
      <c r="AF5" s="16"/>
      <c r="AG5" s="16"/>
      <c r="AH5" s="79"/>
    </row>
    <row r="6" spans="1:39" ht="28.5" customHeight="1" x14ac:dyDescent="0.2">
      <c r="A6" s="53"/>
      <c r="B6" s="53"/>
      <c r="C6" s="219" t="s">
        <v>94</v>
      </c>
      <c r="D6" s="74"/>
      <c r="E6" s="74"/>
      <c r="F6" s="74"/>
      <c r="G6" s="74"/>
      <c r="H6" s="75"/>
      <c r="I6" s="127"/>
      <c r="J6" s="127"/>
      <c r="K6" s="534" t="str">
        <f>IF(AC3="","（ 　　年　　月 ）",AC3)</f>
        <v>（ 　　年　　月 ）</v>
      </c>
      <c r="L6" s="534"/>
      <c r="M6" s="534"/>
      <c r="N6" s="534"/>
      <c r="O6" s="534"/>
      <c r="P6" s="531" t="s">
        <v>95</v>
      </c>
      <c r="Q6" s="531"/>
      <c r="R6" s="533" t="str">
        <f>IF('５号'!G19="","",'５号'!G19)</f>
        <v/>
      </c>
      <c r="S6" s="533"/>
      <c r="T6" s="533"/>
      <c r="U6" s="533"/>
      <c r="V6" s="533"/>
      <c r="W6" s="533"/>
      <c r="X6" s="533"/>
      <c r="Y6" s="218" t="s">
        <v>27</v>
      </c>
      <c r="AC6" s="145" t="s">
        <v>96</v>
      </c>
      <c r="AD6" s="142" t="s">
        <v>97</v>
      </c>
      <c r="AE6" s="142" t="s">
        <v>98</v>
      </c>
      <c r="AF6" s="142" t="s">
        <v>128</v>
      </c>
      <c r="AG6" s="221" t="s">
        <v>135</v>
      </c>
      <c r="AH6" s="16"/>
    </row>
    <row r="7" spans="1:39" ht="27" customHeight="1" x14ac:dyDescent="0.15">
      <c r="A7" s="53"/>
      <c r="B7" s="53"/>
      <c r="C7" s="45"/>
      <c r="D7" s="46"/>
      <c r="E7" s="46"/>
      <c r="F7" s="46"/>
      <c r="G7" s="46"/>
      <c r="H7" s="46"/>
      <c r="I7" s="47"/>
      <c r="J7" s="46"/>
      <c r="K7" s="46"/>
      <c r="L7" s="46"/>
      <c r="M7" s="46"/>
      <c r="N7" s="46"/>
      <c r="O7" s="45"/>
      <c r="P7" s="46"/>
      <c r="Q7" s="46"/>
      <c r="R7" s="46"/>
      <c r="S7" s="46"/>
      <c r="T7" s="46"/>
      <c r="U7" s="46"/>
      <c r="V7" s="46"/>
      <c r="W7" s="75"/>
      <c r="X7" s="75"/>
      <c r="Y7" s="145" t="s">
        <v>134</v>
      </c>
      <c r="AD7" s="81"/>
      <c r="AE7" s="81"/>
      <c r="AF7" s="83"/>
      <c r="AG7" s="83"/>
      <c r="AH7" s="138"/>
    </row>
    <row r="8" spans="1:39" ht="29.25" customHeight="1" x14ac:dyDescent="0.15">
      <c r="A8" s="469">
        <v>1</v>
      </c>
      <c r="B8" s="470"/>
      <c r="C8" s="206" t="s">
        <v>133</v>
      </c>
      <c r="D8" s="215"/>
      <c r="E8" s="204" t="s">
        <v>67</v>
      </c>
      <c r="F8" s="215"/>
      <c r="G8" s="204" t="s">
        <v>86</v>
      </c>
      <c r="H8" s="215"/>
      <c r="I8" s="204" t="s">
        <v>67</v>
      </c>
      <c r="J8" s="215"/>
      <c r="K8" s="205" t="s">
        <v>87</v>
      </c>
      <c r="L8" s="207" t="s">
        <v>68</v>
      </c>
      <c r="M8" s="216"/>
      <c r="N8" s="203" t="s">
        <v>88</v>
      </c>
      <c r="O8" s="215"/>
      <c r="P8" s="203" t="s">
        <v>87</v>
      </c>
      <c r="Q8" s="207" t="s">
        <v>130</v>
      </c>
      <c r="R8" s="249"/>
      <c r="S8" s="203" t="s">
        <v>88</v>
      </c>
      <c r="T8" s="215"/>
      <c r="U8" s="203" t="s">
        <v>87</v>
      </c>
      <c r="V8" s="207" t="s">
        <v>127</v>
      </c>
      <c r="W8" s="217"/>
      <c r="X8" s="208" t="s">
        <v>37</v>
      </c>
      <c r="Z8" s="133"/>
      <c r="AA8" s="132"/>
      <c r="AC8" s="132">
        <f>IF(OR(D8="",F8=""),0,TIME(D8,F8,0))</f>
        <v>0</v>
      </c>
      <c r="AD8" s="132">
        <f>IF(OR(D8="",F8="",H8="",J8=""),0,TIME(H8,J8,0))</f>
        <v>0</v>
      </c>
      <c r="AE8" s="132">
        <f>IF(OR(D8="",F8=""),0,TIME(M8,O8,0))</f>
        <v>0</v>
      </c>
      <c r="AF8" s="137">
        <f>AD8-AC8-AE8</f>
        <v>0</v>
      </c>
      <c r="AG8" s="137">
        <f>TIME(R8,T8,)</f>
        <v>0</v>
      </c>
      <c r="AH8" s="314" t="str">
        <f>IF(AF8&gt;=AG8,"","ERR")</f>
        <v/>
      </c>
    </row>
    <row r="9" spans="1:39" ht="15" customHeight="1" x14ac:dyDescent="0.2">
      <c r="A9" s="471"/>
      <c r="B9" s="472"/>
      <c r="C9" s="417" t="s">
        <v>132</v>
      </c>
      <c r="D9" s="210"/>
      <c r="E9" s="211" t="str">
        <f>IF(AH8="ERR","研修時間を確認してください","")</f>
        <v/>
      </c>
      <c r="F9" s="210"/>
      <c r="G9" s="210"/>
      <c r="H9" s="211"/>
      <c r="I9" s="210"/>
      <c r="J9" s="210"/>
      <c r="K9" s="210"/>
      <c r="L9" s="210"/>
      <c r="M9" s="210"/>
      <c r="N9" s="210"/>
      <c r="O9" s="210"/>
      <c r="P9" s="210"/>
      <c r="Q9" s="212" t="str">
        <f>IF(AH9="ERR","助成対象研修人数を入力してください","")</f>
        <v/>
      </c>
      <c r="R9" s="213"/>
      <c r="S9" s="213"/>
      <c r="T9" s="213"/>
      <c r="U9" s="213"/>
      <c r="V9" s="213"/>
      <c r="W9" s="213"/>
      <c r="X9" s="214"/>
      <c r="AB9" s="78"/>
      <c r="AC9" s="86"/>
      <c r="AD9" s="86"/>
      <c r="AE9" s="86"/>
      <c r="AF9" s="84"/>
      <c r="AG9" s="84"/>
      <c r="AH9" s="314" t="str">
        <f>IF(W8&lt;&gt;"","",IF(R8&lt;&gt;"","ERR",""))</f>
        <v/>
      </c>
      <c r="AJ9" s="256"/>
      <c r="AL9" s="87"/>
      <c r="AM9" s="88"/>
    </row>
    <row r="10" spans="1:39" ht="24" customHeight="1" thickBot="1" x14ac:dyDescent="0.25">
      <c r="A10" s="471"/>
      <c r="B10" s="472"/>
      <c r="C10" s="418"/>
      <c r="D10" s="464"/>
      <c r="E10" s="465"/>
      <c r="F10" s="465"/>
      <c r="G10" s="465"/>
      <c r="H10" s="465"/>
      <c r="I10" s="465"/>
      <c r="J10" s="465"/>
      <c r="K10" s="465"/>
      <c r="L10" s="465"/>
      <c r="M10" s="465"/>
      <c r="N10" s="465"/>
      <c r="O10" s="465"/>
      <c r="P10" s="465"/>
      <c r="Q10" s="465"/>
      <c r="R10" s="465"/>
      <c r="S10" s="465"/>
      <c r="T10" s="465"/>
      <c r="U10" s="465"/>
      <c r="V10" s="465"/>
      <c r="W10" s="465"/>
      <c r="X10" s="466"/>
      <c r="AB10" s="78"/>
      <c r="AC10" s="86"/>
      <c r="AD10" s="86"/>
      <c r="AE10" s="86"/>
      <c r="AF10" s="84"/>
      <c r="AG10" s="84"/>
      <c r="AH10" s="314"/>
      <c r="AJ10" s="256"/>
      <c r="AL10" s="87"/>
      <c r="AM10" s="88"/>
    </row>
    <row r="11" spans="1:39" ht="24" customHeight="1" thickBot="1" x14ac:dyDescent="0.2">
      <c r="A11" s="473"/>
      <c r="B11" s="474"/>
      <c r="C11" s="250" t="s">
        <v>129</v>
      </c>
      <c r="D11" s="467"/>
      <c r="E11" s="467"/>
      <c r="F11" s="467"/>
      <c r="G11" s="467"/>
      <c r="H11" s="467"/>
      <c r="I11" s="467"/>
      <c r="J11" s="467"/>
      <c r="K11" s="467"/>
      <c r="L11" s="467"/>
      <c r="M11" s="467"/>
      <c r="N11" s="467"/>
      <c r="O11" s="467"/>
      <c r="P11" s="467"/>
      <c r="Q11" s="467"/>
      <c r="R11" s="467"/>
      <c r="S11" s="467"/>
      <c r="T11" s="467"/>
      <c r="U11" s="467"/>
      <c r="V11" s="467"/>
      <c r="W11" s="467"/>
      <c r="X11" s="468"/>
      <c r="AB11" s="78"/>
      <c r="AC11" s="86"/>
      <c r="AD11" s="86"/>
      <c r="AE11" s="86"/>
      <c r="AF11" s="84"/>
      <c r="AG11" s="84"/>
      <c r="AH11" s="314"/>
      <c r="AL11" s="87"/>
      <c r="AM11" s="88"/>
    </row>
    <row r="12" spans="1:39" ht="29.25" customHeight="1" x14ac:dyDescent="0.15">
      <c r="A12" s="469"/>
      <c r="B12" s="470"/>
      <c r="C12" s="206" t="s">
        <v>133</v>
      </c>
      <c r="D12" s="215"/>
      <c r="E12" s="204" t="s">
        <v>67</v>
      </c>
      <c r="F12" s="215"/>
      <c r="G12" s="204" t="s">
        <v>86</v>
      </c>
      <c r="H12" s="215"/>
      <c r="I12" s="204" t="s">
        <v>67</v>
      </c>
      <c r="J12" s="215"/>
      <c r="K12" s="205" t="s">
        <v>87</v>
      </c>
      <c r="L12" s="207" t="s">
        <v>68</v>
      </c>
      <c r="M12" s="216"/>
      <c r="N12" s="203" t="s">
        <v>88</v>
      </c>
      <c r="O12" s="215"/>
      <c r="P12" s="203" t="s">
        <v>87</v>
      </c>
      <c r="Q12" s="207" t="s">
        <v>130</v>
      </c>
      <c r="R12" s="249"/>
      <c r="S12" s="203" t="s">
        <v>88</v>
      </c>
      <c r="T12" s="215"/>
      <c r="U12" s="203" t="s">
        <v>87</v>
      </c>
      <c r="V12" s="207" t="s">
        <v>127</v>
      </c>
      <c r="W12" s="217"/>
      <c r="X12" s="208" t="s">
        <v>37</v>
      </c>
      <c r="Z12" s="133"/>
      <c r="AA12" s="132"/>
      <c r="AC12" s="132">
        <f>IF(OR(D12="",F12=""),0,TIME(D12,F12,0))</f>
        <v>0</v>
      </c>
      <c r="AD12" s="132">
        <f>IF(OR(D12="",F12="",H12="",J12=""),0,TIME(H12,J12,0))</f>
        <v>0</v>
      </c>
      <c r="AE12" s="132">
        <f>IF(OR(D12="",F12=""),0,TIME(M12,O12,0))</f>
        <v>0</v>
      </c>
      <c r="AF12" s="137">
        <f>AD12-AC12-AE12</f>
        <v>0</v>
      </c>
      <c r="AG12" s="137">
        <f>TIME(R12,T12,)</f>
        <v>0</v>
      </c>
      <c r="AH12" s="314" t="str">
        <f>IF(AF12&gt;=AG12,"","ERR")</f>
        <v/>
      </c>
    </row>
    <row r="13" spans="1:39" ht="15" customHeight="1" x14ac:dyDescent="0.2">
      <c r="A13" s="471"/>
      <c r="B13" s="472"/>
      <c r="C13" s="417" t="s">
        <v>132</v>
      </c>
      <c r="D13" s="210"/>
      <c r="E13" s="211" t="str">
        <f>IF(AH12="ERR","研修時間を確認してください","")</f>
        <v/>
      </c>
      <c r="F13" s="210"/>
      <c r="G13" s="210"/>
      <c r="H13" s="211"/>
      <c r="I13" s="210"/>
      <c r="J13" s="210"/>
      <c r="K13" s="210"/>
      <c r="L13" s="210"/>
      <c r="M13" s="210"/>
      <c r="N13" s="210"/>
      <c r="O13" s="210"/>
      <c r="P13" s="210"/>
      <c r="Q13" s="212" t="str">
        <f>IF(AH13="ERR","助成対象研修人数を入力してください","")</f>
        <v/>
      </c>
      <c r="R13" s="213"/>
      <c r="S13" s="213"/>
      <c r="T13" s="213"/>
      <c r="U13" s="213"/>
      <c r="V13" s="213"/>
      <c r="W13" s="213"/>
      <c r="X13" s="214"/>
      <c r="AB13" s="78"/>
      <c r="AC13" s="86"/>
      <c r="AD13" s="86"/>
      <c r="AE13" s="86"/>
      <c r="AF13" s="84"/>
      <c r="AG13" s="84"/>
      <c r="AH13" s="314" t="str">
        <f>IF(W12&lt;&gt;"","",IF(R12&lt;&gt;"","ERR",""))</f>
        <v/>
      </c>
      <c r="AJ13" s="256"/>
      <c r="AL13" s="87"/>
      <c r="AM13" s="88"/>
    </row>
    <row r="14" spans="1:39" ht="24" customHeight="1" thickBot="1" x14ac:dyDescent="0.25">
      <c r="A14" s="471"/>
      <c r="B14" s="472"/>
      <c r="C14" s="418"/>
      <c r="D14" s="464"/>
      <c r="E14" s="465"/>
      <c r="F14" s="465"/>
      <c r="G14" s="465"/>
      <c r="H14" s="465"/>
      <c r="I14" s="465"/>
      <c r="J14" s="465"/>
      <c r="K14" s="465"/>
      <c r="L14" s="465"/>
      <c r="M14" s="465"/>
      <c r="N14" s="465"/>
      <c r="O14" s="465"/>
      <c r="P14" s="465"/>
      <c r="Q14" s="465"/>
      <c r="R14" s="465"/>
      <c r="S14" s="465"/>
      <c r="T14" s="465"/>
      <c r="U14" s="465"/>
      <c r="V14" s="465"/>
      <c r="W14" s="465"/>
      <c r="X14" s="466"/>
      <c r="AB14" s="78"/>
      <c r="AC14" s="86"/>
      <c r="AD14" s="86"/>
      <c r="AE14" s="86"/>
      <c r="AF14" s="84"/>
      <c r="AG14" s="84"/>
      <c r="AH14" s="314"/>
      <c r="AJ14" s="256"/>
      <c r="AL14" s="87"/>
      <c r="AM14" s="88"/>
    </row>
    <row r="15" spans="1:39" ht="24" customHeight="1" thickBot="1" x14ac:dyDescent="0.2">
      <c r="A15" s="473"/>
      <c r="B15" s="474"/>
      <c r="C15" s="250"/>
      <c r="D15" s="467"/>
      <c r="E15" s="467"/>
      <c r="F15" s="467"/>
      <c r="G15" s="467"/>
      <c r="H15" s="467"/>
      <c r="I15" s="467"/>
      <c r="J15" s="467"/>
      <c r="K15" s="467"/>
      <c r="L15" s="467"/>
      <c r="M15" s="467"/>
      <c r="N15" s="467"/>
      <c r="O15" s="467"/>
      <c r="P15" s="467"/>
      <c r="Q15" s="467"/>
      <c r="R15" s="467"/>
      <c r="S15" s="467"/>
      <c r="T15" s="467"/>
      <c r="U15" s="467"/>
      <c r="V15" s="467"/>
      <c r="W15" s="467"/>
      <c r="X15" s="468"/>
      <c r="AB15" s="78"/>
      <c r="AC15" s="86"/>
      <c r="AD15" s="86"/>
      <c r="AE15" s="86"/>
      <c r="AF15" s="84"/>
      <c r="AG15" s="84"/>
      <c r="AH15" s="314"/>
      <c r="AL15" s="87"/>
      <c r="AM15" s="88"/>
    </row>
    <row r="16" spans="1:39" ht="29.25" customHeight="1" x14ac:dyDescent="0.15">
      <c r="A16" s="469"/>
      <c r="B16" s="470"/>
      <c r="C16" s="206" t="s">
        <v>133</v>
      </c>
      <c r="D16" s="215"/>
      <c r="E16" s="204" t="s">
        <v>67</v>
      </c>
      <c r="F16" s="215"/>
      <c r="G16" s="204" t="s">
        <v>86</v>
      </c>
      <c r="H16" s="215"/>
      <c r="I16" s="204" t="s">
        <v>67</v>
      </c>
      <c r="J16" s="215"/>
      <c r="K16" s="205" t="s">
        <v>87</v>
      </c>
      <c r="L16" s="207" t="s">
        <v>68</v>
      </c>
      <c r="M16" s="216"/>
      <c r="N16" s="203" t="s">
        <v>88</v>
      </c>
      <c r="O16" s="215"/>
      <c r="P16" s="203" t="s">
        <v>87</v>
      </c>
      <c r="Q16" s="207" t="s">
        <v>130</v>
      </c>
      <c r="R16" s="249"/>
      <c r="S16" s="203" t="s">
        <v>88</v>
      </c>
      <c r="T16" s="215"/>
      <c r="U16" s="203" t="s">
        <v>87</v>
      </c>
      <c r="V16" s="207" t="s">
        <v>127</v>
      </c>
      <c r="W16" s="217"/>
      <c r="X16" s="208" t="s">
        <v>37</v>
      </c>
      <c r="Z16" s="133"/>
      <c r="AA16" s="132"/>
      <c r="AC16" s="132">
        <f>IF(OR(D16="",F16=""),0,TIME(D16,F16,0))</f>
        <v>0</v>
      </c>
      <c r="AD16" s="132">
        <f>IF(OR(D16="",F16="",H16="",J16=""),0,TIME(H16,J16,0))</f>
        <v>0</v>
      </c>
      <c r="AE16" s="132">
        <f>IF(OR(D16="",F16=""),0,TIME(M16,O16,0))</f>
        <v>0</v>
      </c>
      <c r="AF16" s="137">
        <f>AD16-AC16-AE16</f>
        <v>0</v>
      </c>
      <c r="AG16" s="137">
        <f>TIME(R16,T16,)</f>
        <v>0</v>
      </c>
      <c r="AH16" s="314" t="str">
        <f>IF(AF16&gt;=AG16,"","ERR")</f>
        <v/>
      </c>
    </row>
    <row r="17" spans="1:39" ht="15" customHeight="1" x14ac:dyDescent="0.2">
      <c r="A17" s="471"/>
      <c r="B17" s="472"/>
      <c r="C17" s="417" t="s">
        <v>132</v>
      </c>
      <c r="D17" s="210"/>
      <c r="E17" s="211" t="str">
        <f>IF(AH16="ERR","研修時間を確認してください","")</f>
        <v/>
      </c>
      <c r="F17" s="210"/>
      <c r="G17" s="210"/>
      <c r="H17" s="211"/>
      <c r="I17" s="210"/>
      <c r="J17" s="210"/>
      <c r="K17" s="210"/>
      <c r="L17" s="210"/>
      <c r="M17" s="210"/>
      <c r="N17" s="210"/>
      <c r="O17" s="210"/>
      <c r="P17" s="210"/>
      <c r="Q17" s="212" t="str">
        <f>IF(AH17="ERR","助成対象研修人数を入力してください","")</f>
        <v/>
      </c>
      <c r="R17" s="213"/>
      <c r="S17" s="213"/>
      <c r="T17" s="213"/>
      <c r="U17" s="213"/>
      <c r="V17" s="213"/>
      <c r="W17" s="213"/>
      <c r="X17" s="214"/>
      <c r="AB17" s="78"/>
      <c r="AC17" s="86"/>
      <c r="AD17" s="86"/>
      <c r="AE17" s="86"/>
      <c r="AF17" s="84"/>
      <c r="AG17" s="84"/>
      <c r="AH17" s="314" t="str">
        <f>IF(W16&lt;&gt;"","",IF(R16&lt;&gt;"","ERR",""))</f>
        <v/>
      </c>
      <c r="AJ17" s="256"/>
      <c r="AL17" s="87"/>
      <c r="AM17" s="88"/>
    </row>
    <row r="18" spans="1:39" ht="24" customHeight="1" thickBot="1" x14ac:dyDescent="0.25">
      <c r="A18" s="471"/>
      <c r="B18" s="472"/>
      <c r="C18" s="418"/>
      <c r="D18" s="464"/>
      <c r="E18" s="465"/>
      <c r="F18" s="465"/>
      <c r="G18" s="465"/>
      <c r="H18" s="465"/>
      <c r="I18" s="465"/>
      <c r="J18" s="465"/>
      <c r="K18" s="465"/>
      <c r="L18" s="465"/>
      <c r="M18" s="465"/>
      <c r="N18" s="465"/>
      <c r="O18" s="465"/>
      <c r="P18" s="465"/>
      <c r="Q18" s="465"/>
      <c r="R18" s="465"/>
      <c r="S18" s="465"/>
      <c r="T18" s="465"/>
      <c r="U18" s="465"/>
      <c r="V18" s="465"/>
      <c r="W18" s="465"/>
      <c r="X18" s="466"/>
      <c r="AB18" s="78"/>
      <c r="AC18" s="86"/>
      <c r="AD18" s="86"/>
      <c r="AE18" s="86"/>
      <c r="AF18" s="84"/>
      <c r="AG18" s="84"/>
      <c r="AH18" s="314"/>
      <c r="AJ18" s="256"/>
      <c r="AL18" s="87"/>
      <c r="AM18" s="88"/>
    </row>
    <row r="19" spans="1:39" ht="24" customHeight="1" thickBot="1" x14ac:dyDescent="0.2">
      <c r="A19" s="473"/>
      <c r="B19" s="474"/>
      <c r="C19" s="250"/>
      <c r="D19" s="467"/>
      <c r="E19" s="467"/>
      <c r="F19" s="467"/>
      <c r="G19" s="467"/>
      <c r="H19" s="467"/>
      <c r="I19" s="467"/>
      <c r="J19" s="467"/>
      <c r="K19" s="467"/>
      <c r="L19" s="467"/>
      <c r="M19" s="467"/>
      <c r="N19" s="467"/>
      <c r="O19" s="467"/>
      <c r="P19" s="467"/>
      <c r="Q19" s="467"/>
      <c r="R19" s="467"/>
      <c r="S19" s="467"/>
      <c r="T19" s="467"/>
      <c r="U19" s="467"/>
      <c r="V19" s="467"/>
      <c r="W19" s="467"/>
      <c r="X19" s="468"/>
      <c r="AB19" s="78"/>
      <c r="AC19" s="86"/>
      <c r="AD19" s="86"/>
      <c r="AE19" s="86"/>
      <c r="AF19" s="84"/>
      <c r="AG19" s="84"/>
      <c r="AH19" s="314"/>
      <c r="AL19" s="87"/>
      <c r="AM19" s="88"/>
    </row>
    <row r="20" spans="1:39" ht="29.25" customHeight="1" x14ac:dyDescent="0.15">
      <c r="A20" s="469"/>
      <c r="B20" s="470"/>
      <c r="C20" s="206" t="s">
        <v>133</v>
      </c>
      <c r="D20" s="215"/>
      <c r="E20" s="204" t="s">
        <v>67</v>
      </c>
      <c r="F20" s="215"/>
      <c r="G20" s="204" t="s">
        <v>86</v>
      </c>
      <c r="H20" s="215"/>
      <c r="I20" s="204" t="s">
        <v>67</v>
      </c>
      <c r="J20" s="215"/>
      <c r="K20" s="205" t="s">
        <v>87</v>
      </c>
      <c r="L20" s="207" t="s">
        <v>68</v>
      </c>
      <c r="M20" s="216"/>
      <c r="N20" s="203" t="s">
        <v>88</v>
      </c>
      <c r="O20" s="215"/>
      <c r="P20" s="203" t="s">
        <v>87</v>
      </c>
      <c r="Q20" s="207" t="s">
        <v>130</v>
      </c>
      <c r="R20" s="249"/>
      <c r="S20" s="203" t="s">
        <v>88</v>
      </c>
      <c r="T20" s="215"/>
      <c r="U20" s="203" t="s">
        <v>87</v>
      </c>
      <c r="V20" s="207" t="s">
        <v>127</v>
      </c>
      <c r="W20" s="217"/>
      <c r="X20" s="208" t="s">
        <v>37</v>
      </c>
      <c r="Z20" s="133"/>
      <c r="AA20" s="132"/>
      <c r="AC20" s="132">
        <f>IF(OR(D20="",F20=""),0,TIME(D20,F20,0))</f>
        <v>0</v>
      </c>
      <c r="AD20" s="132">
        <f>IF(OR(D20="",F20="",H20="",J20=""),0,TIME(H20,J20,0))</f>
        <v>0</v>
      </c>
      <c r="AE20" s="132">
        <f>IF(OR(D20="",F20=""),0,TIME(M20,O20,0))</f>
        <v>0</v>
      </c>
      <c r="AF20" s="137">
        <f>AD20-AC20-AE20</f>
        <v>0</v>
      </c>
      <c r="AG20" s="137">
        <f>TIME(R20,T20,)</f>
        <v>0</v>
      </c>
      <c r="AH20" s="314" t="str">
        <f>IF(AF20&gt;=AG20,"","ERR")</f>
        <v/>
      </c>
    </row>
    <row r="21" spans="1:39" ht="15" customHeight="1" x14ac:dyDescent="0.2">
      <c r="A21" s="471"/>
      <c r="B21" s="472"/>
      <c r="C21" s="417" t="s">
        <v>132</v>
      </c>
      <c r="D21" s="210"/>
      <c r="E21" s="211" t="str">
        <f>IF(AH20="ERR","研修時間を確認してください","")</f>
        <v/>
      </c>
      <c r="F21" s="210"/>
      <c r="G21" s="210"/>
      <c r="H21" s="211"/>
      <c r="I21" s="210"/>
      <c r="J21" s="210"/>
      <c r="K21" s="210"/>
      <c r="L21" s="210"/>
      <c r="M21" s="210"/>
      <c r="N21" s="210"/>
      <c r="O21" s="210"/>
      <c r="P21" s="210"/>
      <c r="Q21" s="212" t="str">
        <f>IF(AH21="ERR","助成対象研修人数を入力してください","")</f>
        <v/>
      </c>
      <c r="R21" s="213"/>
      <c r="S21" s="213"/>
      <c r="T21" s="213"/>
      <c r="U21" s="213"/>
      <c r="V21" s="213"/>
      <c r="W21" s="213"/>
      <c r="X21" s="214"/>
      <c r="AB21" s="78"/>
      <c r="AC21" s="86"/>
      <c r="AD21" s="86"/>
      <c r="AE21" s="86"/>
      <c r="AF21" s="84"/>
      <c r="AG21" s="84"/>
      <c r="AH21" s="314" t="str">
        <f>IF(W20&lt;&gt;"","",IF(R20&lt;&gt;"","ERR",""))</f>
        <v/>
      </c>
      <c r="AJ21" s="256"/>
      <c r="AL21" s="87"/>
      <c r="AM21" s="88"/>
    </row>
    <row r="22" spans="1:39" ht="24" customHeight="1" thickBot="1" x14ac:dyDescent="0.25">
      <c r="A22" s="471"/>
      <c r="B22" s="472"/>
      <c r="C22" s="418"/>
      <c r="D22" s="464"/>
      <c r="E22" s="465"/>
      <c r="F22" s="465"/>
      <c r="G22" s="465"/>
      <c r="H22" s="465"/>
      <c r="I22" s="465"/>
      <c r="J22" s="465"/>
      <c r="K22" s="465"/>
      <c r="L22" s="465"/>
      <c r="M22" s="465"/>
      <c r="N22" s="465"/>
      <c r="O22" s="465"/>
      <c r="P22" s="465"/>
      <c r="Q22" s="465"/>
      <c r="R22" s="465"/>
      <c r="S22" s="465"/>
      <c r="T22" s="465"/>
      <c r="U22" s="465"/>
      <c r="V22" s="465"/>
      <c r="W22" s="465"/>
      <c r="X22" s="466"/>
      <c r="AB22" s="78"/>
      <c r="AC22" s="86"/>
      <c r="AD22" s="86"/>
      <c r="AE22" s="86"/>
      <c r="AF22" s="84"/>
      <c r="AG22" s="84"/>
      <c r="AH22" s="314"/>
      <c r="AJ22" s="256"/>
      <c r="AL22" s="87"/>
      <c r="AM22" s="88"/>
    </row>
    <row r="23" spans="1:39" ht="24" customHeight="1" thickBot="1" x14ac:dyDescent="0.2">
      <c r="A23" s="473"/>
      <c r="B23" s="474"/>
      <c r="C23" s="250"/>
      <c r="D23" s="467"/>
      <c r="E23" s="467"/>
      <c r="F23" s="467"/>
      <c r="G23" s="467"/>
      <c r="H23" s="467"/>
      <c r="I23" s="467"/>
      <c r="J23" s="467"/>
      <c r="K23" s="467"/>
      <c r="L23" s="467"/>
      <c r="M23" s="467"/>
      <c r="N23" s="467"/>
      <c r="O23" s="467"/>
      <c r="P23" s="467"/>
      <c r="Q23" s="467"/>
      <c r="R23" s="467"/>
      <c r="S23" s="467"/>
      <c r="T23" s="467"/>
      <c r="U23" s="467"/>
      <c r="V23" s="467"/>
      <c r="W23" s="467"/>
      <c r="X23" s="468"/>
      <c r="AB23" s="78"/>
      <c r="AC23" s="86"/>
      <c r="AD23" s="86"/>
      <c r="AE23" s="86"/>
      <c r="AF23" s="84"/>
      <c r="AG23" s="84"/>
      <c r="AH23" s="314"/>
      <c r="AL23" s="87"/>
      <c r="AM23" s="88"/>
    </row>
    <row r="24" spans="1:39" ht="29.25" customHeight="1" x14ac:dyDescent="0.15">
      <c r="A24" s="469"/>
      <c r="B24" s="470"/>
      <c r="C24" s="206" t="s">
        <v>133</v>
      </c>
      <c r="D24" s="215"/>
      <c r="E24" s="204" t="s">
        <v>67</v>
      </c>
      <c r="F24" s="215"/>
      <c r="G24" s="204" t="s">
        <v>86</v>
      </c>
      <c r="H24" s="215"/>
      <c r="I24" s="204" t="s">
        <v>67</v>
      </c>
      <c r="J24" s="215"/>
      <c r="K24" s="205" t="s">
        <v>87</v>
      </c>
      <c r="L24" s="207" t="s">
        <v>68</v>
      </c>
      <c r="M24" s="216"/>
      <c r="N24" s="203" t="s">
        <v>88</v>
      </c>
      <c r="O24" s="215"/>
      <c r="P24" s="203" t="s">
        <v>87</v>
      </c>
      <c r="Q24" s="207" t="s">
        <v>130</v>
      </c>
      <c r="R24" s="249"/>
      <c r="S24" s="203" t="s">
        <v>88</v>
      </c>
      <c r="T24" s="215"/>
      <c r="U24" s="203" t="s">
        <v>87</v>
      </c>
      <c r="V24" s="207" t="s">
        <v>127</v>
      </c>
      <c r="W24" s="217"/>
      <c r="X24" s="208" t="s">
        <v>37</v>
      </c>
      <c r="Z24" s="133"/>
      <c r="AA24" s="132"/>
      <c r="AC24" s="132">
        <f>IF(OR(D24="",F24=""),0,TIME(D24,F24,0))</f>
        <v>0</v>
      </c>
      <c r="AD24" s="132">
        <f>IF(OR(D24="",F24="",H24="",J24=""),0,TIME(H24,J24,0))</f>
        <v>0</v>
      </c>
      <c r="AE24" s="132">
        <f>IF(OR(D24="",F24=""),0,TIME(M24,O24,0))</f>
        <v>0</v>
      </c>
      <c r="AF24" s="137">
        <f>AD24-AC24-AE24</f>
        <v>0</v>
      </c>
      <c r="AG24" s="137">
        <f>TIME(R24,T24,)</f>
        <v>0</v>
      </c>
      <c r="AH24" s="314" t="str">
        <f>IF(AF24&gt;=AG24,"","ERR")</f>
        <v/>
      </c>
    </row>
    <row r="25" spans="1:39" ht="15" customHeight="1" x14ac:dyDescent="0.2">
      <c r="A25" s="471"/>
      <c r="B25" s="472"/>
      <c r="C25" s="417" t="s">
        <v>132</v>
      </c>
      <c r="D25" s="210"/>
      <c r="E25" s="211" t="str">
        <f>IF(AH24="ERR","研修時間を確認してください","")</f>
        <v/>
      </c>
      <c r="F25" s="210"/>
      <c r="G25" s="210"/>
      <c r="H25" s="211"/>
      <c r="I25" s="210"/>
      <c r="J25" s="210"/>
      <c r="K25" s="210"/>
      <c r="L25" s="210"/>
      <c r="M25" s="210"/>
      <c r="N25" s="210"/>
      <c r="O25" s="210"/>
      <c r="P25" s="210"/>
      <c r="Q25" s="212" t="str">
        <f>IF(AH25="ERR","助成対象研修人数を入力してください","")</f>
        <v/>
      </c>
      <c r="R25" s="213"/>
      <c r="S25" s="213"/>
      <c r="T25" s="213"/>
      <c r="U25" s="213"/>
      <c r="V25" s="213"/>
      <c r="W25" s="213"/>
      <c r="X25" s="214"/>
      <c r="AB25" s="78"/>
      <c r="AC25" s="86"/>
      <c r="AD25" s="86"/>
      <c r="AE25" s="86"/>
      <c r="AF25" s="84"/>
      <c r="AG25" s="84"/>
      <c r="AH25" s="314" t="str">
        <f>IF(W24&lt;&gt;"","",IF(R24&lt;&gt;"","ERR",""))</f>
        <v/>
      </c>
      <c r="AJ25" s="256"/>
      <c r="AL25" s="87"/>
      <c r="AM25" s="88"/>
    </row>
    <row r="26" spans="1:39" ht="24" customHeight="1" thickBot="1" x14ac:dyDescent="0.25">
      <c r="A26" s="471"/>
      <c r="B26" s="472"/>
      <c r="C26" s="418"/>
      <c r="D26" s="464"/>
      <c r="E26" s="465"/>
      <c r="F26" s="465"/>
      <c r="G26" s="465"/>
      <c r="H26" s="465"/>
      <c r="I26" s="465"/>
      <c r="J26" s="465"/>
      <c r="K26" s="465"/>
      <c r="L26" s="465"/>
      <c r="M26" s="465"/>
      <c r="N26" s="465"/>
      <c r="O26" s="465"/>
      <c r="P26" s="465"/>
      <c r="Q26" s="465"/>
      <c r="R26" s="465"/>
      <c r="S26" s="465"/>
      <c r="T26" s="465"/>
      <c r="U26" s="465"/>
      <c r="V26" s="465"/>
      <c r="W26" s="465"/>
      <c r="X26" s="466"/>
      <c r="AB26" s="78"/>
      <c r="AC26" s="86"/>
      <c r="AD26" s="86"/>
      <c r="AE26" s="86"/>
      <c r="AF26" s="84"/>
      <c r="AG26" s="84"/>
      <c r="AH26" s="314"/>
      <c r="AJ26" s="256"/>
      <c r="AL26" s="87"/>
      <c r="AM26" s="88"/>
    </row>
    <row r="27" spans="1:39" ht="24" customHeight="1" thickBot="1" x14ac:dyDescent="0.2">
      <c r="A27" s="473"/>
      <c r="B27" s="474"/>
      <c r="C27" s="250"/>
      <c r="D27" s="467"/>
      <c r="E27" s="467"/>
      <c r="F27" s="467"/>
      <c r="G27" s="467"/>
      <c r="H27" s="467"/>
      <c r="I27" s="467"/>
      <c r="J27" s="467"/>
      <c r="K27" s="467"/>
      <c r="L27" s="467"/>
      <c r="M27" s="467"/>
      <c r="N27" s="467"/>
      <c r="O27" s="467"/>
      <c r="P27" s="467"/>
      <c r="Q27" s="467"/>
      <c r="R27" s="467"/>
      <c r="S27" s="467"/>
      <c r="T27" s="467"/>
      <c r="U27" s="467"/>
      <c r="V27" s="467"/>
      <c r="W27" s="467"/>
      <c r="X27" s="468"/>
      <c r="AB27" s="78"/>
      <c r="AC27" s="86"/>
      <c r="AD27" s="86"/>
      <c r="AE27" s="86"/>
      <c r="AF27" s="84"/>
      <c r="AG27" s="84"/>
      <c r="AH27" s="314"/>
      <c r="AL27" s="87"/>
      <c r="AM27" s="88"/>
    </row>
    <row r="28" spans="1:39" ht="29.25" customHeight="1" x14ac:dyDescent="0.15">
      <c r="A28" s="469"/>
      <c r="B28" s="470"/>
      <c r="C28" s="206" t="s">
        <v>133</v>
      </c>
      <c r="D28" s="215"/>
      <c r="E28" s="204" t="s">
        <v>67</v>
      </c>
      <c r="F28" s="215"/>
      <c r="G28" s="204" t="s">
        <v>86</v>
      </c>
      <c r="H28" s="215"/>
      <c r="I28" s="204" t="s">
        <v>67</v>
      </c>
      <c r="J28" s="215"/>
      <c r="K28" s="205" t="s">
        <v>87</v>
      </c>
      <c r="L28" s="207" t="s">
        <v>68</v>
      </c>
      <c r="M28" s="216"/>
      <c r="N28" s="203" t="s">
        <v>88</v>
      </c>
      <c r="O28" s="215"/>
      <c r="P28" s="203" t="s">
        <v>87</v>
      </c>
      <c r="Q28" s="207" t="s">
        <v>130</v>
      </c>
      <c r="R28" s="249"/>
      <c r="S28" s="203" t="s">
        <v>88</v>
      </c>
      <c r="T28" s="215"/>
      <c r="U28" s="203" t="s">
        <v>87</v>
      </c>
      <c r="V28" s="207" t="s">
        <v>127</v>
      </c>
      <c r="W28" s="217"/>
      <c r="X28" s="208" t="s">
        <v>37</v>
      </c>
      <c r="Z28" s="133"/>
      <c r="AA28" s="132"/>
      <c r="AC28" s="132">
        <f>IF(OR(D28="",F28=""),0,TIME(D28,F28,0))</f>
        <v>0</v>
      </c>
      <c r="AD28" s="132">
        <f>IF(OR(D28="",F28="",H28="",J28=""),0,TIME(H28,J28,0))</f>
        <v>0</v>
      </c>
      <c r="AE28" s="132">
        <f>IF(OR(D28="",F28=""),0,TIME(M28,O28,0))</f>
        <v>0</v>
      </c>
      <c r="AF28" s="137">
        <f>AD28-AC28-AE28</f>
        <v>0</v>
      </c>
      <c r="AG28" s="137">
        <f>TIME(R28,T28,)</f>
        <v>0</v>
      </c>
      <c r="AH28" s="314" t="str">
        <f>IF(AF28&gt;=AG28,"","ERR")</f>
        <v/>
      </c>
    </row>
    <row r="29" spans="1:39" ht="15" customHeight="1" x14ac:dyDescent="0.2">
      <c r="A29" s="471"/>
      <c r="B29" s="472"/>
      <c r="C29" s="417" t="s">
        <v>132</v>
      </c>
      <c r="D29" s="210"/>
      <c r="E29" s="211" t="str">
        <f>IF(AH28="ERR","研修時間を確認してください","")</f>
        <v/>
      </c>
      <c r="F29" s="210"/>
      <c r="G29" s="210"/>
      <c r="H29" s="211"/>
      <c r="I29" s="210"/>
      <c r="J29" s="210"/>
      <c r="K29" s="210"/>
      <c r="L29" s="210"/>
      <c r="M29" s="210"/>
      <c r="N29" s="210"/>
      <c r="O29" s="210"/>
      <c r="P29" s="210"/>
      <c r="Q29" s="212" t="str">
        <f>IF(AH29="ERR","助成対象研修人数を入力してください","")</f>
        <v/>
      </c>
      <c r="R29" s="213"/>
      <c r="S29" s="213"/>
      <c r="T29" s="213"/>
      <c r="U29" s="213"/>
      <c r="V29" s="213"/>
      <c r="W29" s="213"/>
      <c r="X29" s="214"/>
      <c r="AB29" s="78"/>
      <c r="AC29" s="86"/>
      <c r="AD29" s="86"/>
      <c r="AE29" s="86"/>
      <c r="AF29" s="84"/>
      <c r="AG29" s="84"/>
      <c r="AH29" s="314" t="str">
        <f>IF(W28&lt;&gt;"","",IF(R28&lt;&gt;"","ERR",""))</f>
        <v/>
      </c>
      <c r="AJ29" s="256"/>
      <c r="AL29" s="87"/>
      <c r="AM29" s="88"/>
    </row>
    <row r="30" spans="1:39" ht="24" customHeight="1" thickBot="1" x14ac:dyDescent="0.25">
      <c r="A30" s="471"/>
      <c r="B30" s="472"/>
      <c r="C30" s="418"/>
      <c r="D30" s="464"/>
      <c r="E30" s="465"/>
      <c r="F30" s="465"/>
      <c r="G30" s="465"/>
      <c r="H30" s="465"/>
      <c r="I30" s="465"/>
      <c r="J30" s="465"/>
      <c r="K30" s="465"/>
      <c r="L30" s="465"/>
      <c r="M30" s="465"/>
      <c r="N30" s="465"/>
      <c r="O30" s="465"/>
      <c r="P30" s="465"/>
      <c r="Q30" s="465"/>
      <c r="R30" s="465"/>
      <c r="S30" s="465"/>
      <c r="T30" s="465"/>
      <c r="U30" s="465"/>
      <c r="V30" s="465"/>
      <c r="W30" s="465"/>
      <c r="X30" s="466"/>
      <c r="AB30" s="78"/>
      <c r="AC30" s="86"/>
      <c r="AD30" s="86"/>
      <c r="AE30" s="86"/>
      <c r="AF30" s="84"/>
      <c r="AG30" s="84"/>
      <c r="AH30" s="314"/>
      <c r="AJ30" s="256"/>
      <c r="AL30" s="87"/>
      <c r="AM30" s="88"/>
    </row>
    <row r="31" spans="1:39" ht="24" customHeight="1" thickBot="1" x14ac:dyDescent="0.2">
      <c r="A31" s="473"/>
      <c r="B31" s="474"/>
      <c r="C31" s="250"/>
      <c r="D31" s="467"/>
      <c r="E31" s="467"/>
      <c r="F31" s="467"/>
      <c r="G31" s="467"/>
      <c r="H31" s="467"/>
      <c r="I31" s="467"/>
      <c r="J31" s="467"/>
      <c r="K31" s="467"/>
      <c r="L31" s="467"/>
      <c r="M31" s="467"/>
      <c r="N31" s="467"/>
      <c r="O31" s="467"/>
      <c r="P31" s="467"/>
      <c r="Q31" s="467"/>
      <c r="R31" s="467"/>
      <c r="S31" s="467"/>
      <c r="T31" s="467"/>
      <c r="U31" s="467"/>
      <c r="V31" s="467"/>
      <c r="W31" s="467"/>
      <c r="X31" s="468"/>
      <c r="AB31" s="78"/>
      <c r="AC31" s="86"/>
      <c r="AD31" s="86"/>
      <c r="AE31" s="86"/>
      <c r="AF31" s="84"/>
      <c r="AG31" s="84"/>
      <c r="AH31" s="314"/>
      <c r="AL31" s="87"/>
      <c r="AM31" s="88"/>
    </row>
    <row r="32" spans="1:39" ht="29.25" customHeight="1" x14ac:dyDescent="0.15">
      <c r="A32" s="469"/>
      <c r="B32" s="470"/>
      <c r="C32" s="206" t="s">
        <v>133</v>
      </c>
      <c r="D32" s="215"/>
      <c r="E32" s="204" t="s">
        <v>67</v>
      </c>
      <c r="F32" s="215"/>
      <c r="G32" s="204" t="s">
        <v>86</v>
      </c>
      <c r="H32" s="215"/>
      <c r="I32" s="204" t="s">
        <v>67</v>
      </c>
      <c r="J32" s="215"/>
      <c r="K32" s="205" t="s">
        <v>87</v>
      </c>
      <c r="L32" s="207" t="s">
        <v>68</v>
      </c>
      <c r="M32" s="216"/>
      <c r="N32" s="203" t="s">
        <v>88</v>
      </c>
      <c r="O32" s="215"/>
      <c r="P32" s="203" t="s">
        <v>87</v>
      </c>
      <c r="Q32" s="207" t="s">
        <v>130</v>
      </c>
      <c r="R32" s="249"/>
      <c r="S32" s="203" t="s">
        <v>88</v>
      </c>
      <c r="T32" s="215"/>
      <c r="U32" s="203" t="s">
        <v>87</v>
      </c>
      <c r="V32" s="207" t="s">
        <v>127</v>
      </c>
      <c r="W32" s="217"/>
      <c r="X32" s="208" t="s">
        <v>37</v>
      </c>
      <c r="Z32" s="133"/>
      <c r="AA32" s="132"/>
      <c r="AC32" s="132">
        <f>IF(OR(D32="",F32=""),0,TIME(D32,F32,0))</f>
        <v>0</v>
      </c>
      <c r="AD32" s="132">
        <f>IF(OR(D32="",F32="",H32="",J32=""),0,TIME(H32,J32,0))</f>
        <v>0</v>
      </c>
      <c r="AE32" s="132">
        <f>IF(OR(D32="",F32=""),0,TIME(M32,O32,0))</f>
        <v>0</v>
      </c>
      <c r="AF32" s="137">
        <f>AD32-AC32-AE32</f>
        <v>0</v>
      </c>
      <c r="AG32" s="137">
        <f>TIME(R32,T32,)</f>
        <v>0</v>
      </c>
      <c r="AH32" s="314" t="str">
        <f>IF(AF32&gt;=AG32,"","ERR")</f>
        <v/>
      </c>
    </row>
    <row r="33" spans="1:39" ht="15" customHeight="1" x14ac:dyDescent="0.2">
      <c r="A33" s="471"/>
      <c r="B33" s="472"/>
      <c r="C33" s="417" t="s">
        <v>132</v>
      </c>
      <c r="D33" s="210"/>
      <c r="E33" s="211" t="str">
        <f>IF(AH32="ERR","研修時間を確認してください","")</f>
        <v/>
      </c>
      <c r="F33" s="210"/>
      <c r="G33" s="210"/>
      <c r="H33" s="211"/>
      <c r="I33" s="210"/>
      <c r="J33" s="210"/>
      <c r="K33" s="210"/>
      <c r="L33" s="210"/>
      <c r="M33" s="210"/>
      <c r="N33" s="210"/>
      <c r="O33" s="210"/>
      <c r="P33" s="210"/>
      <c r="Q33" s="212" t="str">
        <f>IF(AH33="ERR","助成対象研修人数を入力してください","")</f>
        <v/>
      </c>
      <c r="R33" s="213"/>
      <c r="S33" s="213"/>
      <c r="T33" s="213"/>
      <c r="U33" s="213"/>
      <c r="V33" s="213"/>
      <c r="W33" s="213"/>
      <c r="X33" s="214"/>
      <c r="AB33" s="78"/>
      <c r="AC33" s="86"/>
      <c r="AD33" s="86"/>
      <c r="AE33" s="86"/>
      <c r="AF33" s="84"/>
      <c r="AG33" s="84"/>
      <c r="AH33" s="314" t="str">
        <f>IF(W32&lt;&gt;"","",IF(R32&lt;&gt;"","ERR",""))</f>
        <v/>
      </c>
      <c r="AJ33" s="256"/>
      <c r="AL33" s="87"/>
      <c r="AM33" s="88"/>
    </row>
    <row r="34" spans="1:39" ht="24" customHeight="1" thickBot="1" x14ac:dyDescent="0.25">
      <c r="A34" s="471"/>
      <c r="B34" s="472"/>
      <c r="C34" s="418"/>
      <c r="D34" s="464"/>
      <c r="E34" s="465"/>
      <c r="F34" s="465"/>
      <c r="G34" s="465"/>
      <c r="H34" s="465"/>
      <c r="I34" s="465"/>
      <c r="J34" s="465"/>
      <c r="K34" s="465"/>
      <c r="L34" s="465"/>
      <c r="M34" s="465"/>
      <c r="N34" s="465"/>
      <c r="O34" s="465"/>
      <c r="P34" s="465"/>
      <c r="Q34" s="465"/>
      <c r="R34" s="465"/>
      <c r="S34" s="465"/>
      <c r="T34" s="465"/>
      <c r="U34" s="465"/>
      <c r="V34" s="465"/>
      <c r="W34" s="465"/>
      <c r="X34" s="466"/>
      <c r="AB34" s="78"/>
      <c r="AC34" s="86"/>
      <c r="AD34" s="86"/>
      <c r="AE34" s="86"/>
      <c r="AF34" s="84"/>
      <c r="AG34" s="84"/>
      <c r="AH34" s="314"/>
      <c r="AJ34" s="256"/>
      <c r="AL34" s="87"/>
      <c r="AM34" s="88"/>
    </row>
    <row r="35" spans="1:39" ht="24" customHeight="1" thickBot="1" x14ac:dyDescent="0.2">
      <c r="A35" s="473"/>
      <c r="B35" s="474"/>
      <c r="C35" s="250"/>
      <c r="D35" s="467"/>
      <c r="E35" s="467"/>
      <c r="F35" s="467"/>
      <c r="G35" s="467"/>
      <c r="H35" s="467"/>
      <c r="I35" s="467"/>
      <c r="J35" s="467"/>
      <c r="K35" s="467"/>
      <c r="L35" s="467"/>
      <c r="M35" s="467"/>
      <c r="N35" s="467"/>
      <c r="O35" s="467"/>
      <c r="P35" s="467"/>
      <c r="Q35" s="467"/>
      <c r="R35" s="467"/>
      <c r="S35" s="467"/>
      <c r="T35" s="467"/>
      <c r="U35" s="467"/>
      <c r="V35" s="467"/>
      <c r="W35" s="467"/>
      <c r="X35" s="468"/>
      <c r="AB35" s="78"/>
      <c r="AC35" s="86"/>
      <c r="AD35" s="86"/>
      <c r="AE35" s="86"/>
      <c r="AF35" s="84"/>
      <c r="AG35" s="84"/>
      <c r="AH35" s="314"/>
      <c r="AL35" s="87"/>
      <c r="AM35" s="88"/>
    </row>
    <row r="36" spans="1:39" ht="29.25" customHeight="1" x14ac:dyDescent="0.15">
      <c r="A36" s="469"/>
      <c r="B36" s="470"/>
      <c r="C36" s="206" t="s">
        <v>133</v>
      </c>
      <c r="D36" s="215"/>
      <c r="E36" s="204" t="s">
        <v>67</v>
      </c>
      <c r="F36" s="215"/>
      <c r="G36" s="204" t="s">
        <v>86</v>
      </c>
      <c r="H36" s="215"/>
      <c r="I36" s="204" t="s">
        <v>67</v>
      </c>
      <c r="J36" s="215"/>
      <c r="K36" s="205" t="s">
        <v>87</v>
      </c>
      <c r="L36" s="207" t="s">
        <v>68</v>
      </c>
      <c r="M36" s="216"/>
      <c r="N36" s="203" t="s">
        <v>88</v>
      </c>
      <c r="O36" s="215"/>
      <c r="P36" s="203" t="s">
        <v>87</v>
      </c>
      <c r="Q36" s="207" t="s">
        <v>130</v>
      </c>
      <c r="R36" s="249"/>
      <c r="S36" s="203" t="s">
        <v>88</v>
      </c>
      <c r="T36" s="215"/>
      <c r="U36" s="203" t="s">
        <v>87</v>
      </c>
      <c r="V36" s="207" t="s">
        <v>127</v>
      </c>
      <c r="W36" s="217"/>
      <c r="X36" s="208" t="s">
        <v>37</v>
      </c>
      <c r="Z36" s="133"/>
      <c r="AA36" s="132"/>
      <c r="AC36" s="132">
        <f>IF(OR(D36="",F36=""),0,TIME(D36,F36,0))</f>
        <v>0</v>
      </c>
      <c r="AD36" s="132">
        <f>IF(OR(D36="",F36="",H36="",J36=""),0,TIME(H36,J36,0))</f>
        <v>0</v>
      </c>
      <c r="AE36" s="132">
        <f>IF(OR(D36="",F36=""),0,TIME(M36,O36,0))</f>
        <v>0</v>
      </c>
      <c r="AF36" s="137">
        <f>AD36-AC36-AE36</f>
        <v>0</v>
      </c>
      <c r="AG36" s="137">
        <f>TIME(R36,T36,)</f>
        <v>0</v>
      </c>
      <c r="AH36" s="314" t="str">
        <f>IF(AF36&gt;=AG36,"","ERR")</f>
        <v/>
      </c>
    </row>
    <row r="37" spans="1:39" ht="15" customHeight="1" x14ac:dyDescent="0.2">
      <c r="A37" s="471"/>
      <c r="B37" s="472"/>
      <c r="C37" s="417" t="s">
        <v>132</v>
      </c>
      <c r="D37" s="210"/>
      <c r="E37" s="211" t="str">
        <f>IF(AH36="ERR","研修時間を確認してください","")</f>
        <v/>
      </c>
      <c r="F37" s="210"/>
      <c r="G37" s="210"/>
      <c r="H37" s="211"/>
      <c r="I37" s="210"/>
      <c r="J37" s="210"/>
      <c r="K37" s="210"/>
      <c r="L37" s="210"/>
      <c r="M37" s="210"/>
      <c r="N37" s="210"/>
      <c r="O37" s="210"/>
      <c r="P37" s="210"/>
      <c r="Q37" s="212" t="str">
        <f>IF(AH37="ERR","助成対象研修人数を入力してください","")</f>
        <v/>
      </c>
      <c r="R37" s="213"/>
      <c r="S37" s="213"/>
      <c r="T37" s="213"/>
      <c r="U37" s="213"/>
      <c r="V37" s="213"/>
      <c r="W37" s="213"/>
      <c r="X37" s="214"/>
      <c r="AB37" s="78"/>
      <c r="AC37" s="86"/>
      <c r="AD37" s="86"/>
      <c r="AE37" s="86"/>
      <c r="AF37" s="84"/>
      <c r="AG37" s="84"/>
      <c r="AH37" s="314" t="str">
        <f>IF(W36&lt;&gt;"","",IF(R36&lt;&gt;"","ERR",""))</f>
        <v/>
      </c>
      <c r="AJ37" s="256"/>
      <c r="AL37" s="87"/>
      <c r="AM37" s="88"/>
    </row>
    <row r="38" spans="1:39" ht="24" customHeight="1" thickBot="1" x14ac:dyDescent="0.25">
      <c r="A38" s="471"/>
      <c r="B38" s="472"/>
      <c r="C38" s="418"/>
      <c r="D38" s="464"/>
      <c r="E38" s="465"/>
      <c r="F38" s="465"/>
      <c r="G38" s="465"/>
      <c r="H38" s="465"/>
      <c r="I38" s="465"/>
      <c r="J38" s="465"/>
      <c r="K38" s="465"/>
      <c r="L38" s="465"/>
      <c r="M38" s="465"/>
      <c r="N38" s="465"/>
      <c r="O38" s="465"/>
      <c r="P38" s="465"/>
      <c r="Q38" s="465"/>
      <c r="R38" s="465"/>
      <c r="S38" s="465"/>
      <c r="T38" s="465"/>
      <c r="U38" s="465"/>
      <c r="V38" s="465"/>
      <c r="W38" s="465"/>
      <c r="X38" s="466"/>
      <c r="AB38" s="78"/>
      <c r="AC38" s="86"/>
      <c r="AD38" s="86"/>
      <c r="AE38" s="86"/>
      <c r="AF38" s="84"/>
      <c r="AG38" s="84"/>
      <c r="AH38" s="314"/>
      <c r="AJ38" s="256"/>
      <c r="AL38" s="87"/>
      <c r="AM38" s="88"/>
    </row>
    <row r="39" spans="1:39" ht="24" customHeight="1" thickBot="1" x14ac:dyDescent="0.2">
      <c r="A39" s="473"/>
      <c r="B39" s="474"/>
      <c r="C39" s="250"/>
      <c r="D39" s="467"/>
      <c r="E39" s="467"/>
      <c r="F39" s="467"/>
      <c r="G39" s="467"/>
      <c r="H39" s="467"/>
      <c r="I39" s="467"/>
      <c r="J39" s="467"/>
      <c r="K39" s="467"/>
      <c r="L39" s="467"/>
      <c r="M39" s="467"/>
      <c r="N39" s="467"/>
      <c r="O39" s="467"/>
      <c r="P39" s="467"/>
      <c r="Q39" s="467"/>
      <c r="R39" s="467"/>
      <c r="S39" s="467"/>
      <c r="T39" s="467"/>
      <c r="U39" s="467"/>
      <c r="V39" s="467"/>
      <c r="W39" s="467"/>
      <c r="X39" s="468"/>
      <c r="AB39" s="78"/>
      <c r="AC39" s="86"/>
      <c r="AD39" s="86"/>
      <c r="AE39" s="86"/>
      <c r="AF39" s="84"/>
      <c r="AG39" s="84"/>
      <c r="AH39" s="314"/>
      <c r="AL39" s="87"/>
      <c r="AM39" s="88"/>
    </row>
    <row r="40" spans="1:39" ht="29.25" customHeight="1" x14ac:dyDescent="0.15">
      <c r="A40" s="469"/>
      <c r="B40" s="470"/>
      <c r="C40" s="206" t="s">
        <v>133</v>
      </c>
      <c r="D40" s="215"/>
      <c r="E40" s="204" t="s">
        <v>67</v>
      </c>
      <c r="F40" s="215"/>
      <c r="G40" s="204" t="s">
        <v>86</v>
      </c>
      <c r="H40" s="215"/>
      <c r="I40" s="204" t="s">
        <v>67</v>
      </c>
      <c r="J40" s="215"/>
      <c r="K40" s="205" t="s">
        <v>87</v>
      </c>
      <c r="L40" s="207" t="s">
        <v>68</v>
      </c>
      <c r="M40" s="216"/>
      <c r="N40" s="203" t="s">
        <v>88</v>
      </c>
      <c r="O40" s="215"/>
      <c r="P40" s="203" t="s">
        <v>87</v>
      </c>
      <c r="Q40" s="207" t="s">
        <v>130</v>
      </c>
      <c r="R40" s="249"/>
      <c r="S40" s="203" t="s">
        <v>88</v>
      </c>
      <c r="T40" s="215"/>
      <c r="U40" s="203" t="s">
        <v>87</v>
      </c>
      <c r="V40" s="207" t="s">
        <v>127</v>
      </c>
      <c r="W40" s="217"/>
      <c r="X40" s="208" t="s">
        <v>37</v>
      </c>
      <c r="Z40" s="133"/>
      <c r="AA40" s="132"/>
      <c r="AC40" s="132">
        <f>IF(OR(D40="",F40=""),0,TIME(D40,F40,0))</f>
        <v>0</v>
      </c>
      <c r="AD40" s="132">
        <f>IF(OR(D40="",F40="",H40="",J40=""),0,TIME(H40,J40,0))</f>
        <v>0</v>
      </c>
      <c r="AE40" s="132">
        <f>IF(OR(D40="",F40=""),0,TIME(M40,O40,0))</f>
        <v>0</v>
      </c>
      <c r="AF40" s="137">
        <f>AD40-AC40-AE40</f>
        <v>0</v>
      </c>
      <c r="AG40" s="137">
        <f>TIME(R40,T40,)</f>
        <v>0</v>
      </c>
      <c r="AH40" s="314" t="str">
        <f>IF(AF40&gt;=AG40,"","ERR")</f>
        <v/>
      </c>
    </row>
    <row r="41" spans="1:39" ht="15" customHeight="1" x14ac:dyDescent="0.2">
      <c r="A41" s="471"/>
      <c r="B41" s="472"/>
      <c r="C41" s="417" t="s">
        <v>132</v>
      </c>
      <c r="D41" s="210"/>
      <c r="E41" s="211" t="str">
        <f>IF(AH40="ERR","研修時間を確認してください","")</f>
        <v/>
      </c>
      <c r="F41" s="210"/>
      <c r="G41" s="210"/>
      <c r="H41" s="211"/>
      <c r="I41" s="210"/>
      <c r="J41" s="210"/>
      <c r="K41" s="210"/>
      <c r="L41" s="210"/>
      <c r="M41" s="210"/>
      <c r="N41" s="210"/>
      <c r="O41" s="210"/>
      <c r="P41" s="210"/>
      <c r="Q41" s="212" t="str">
        <f>IF(AH41="ERR","助成対象研修人数を入力してください","")</f>
        <v/>
      </c>
      <c r="R41" s="213"/>
      <c r="S41" s="213"/>
      <c r="T41" s="213"/>
      <c r="U41" s="213"/>
      <c r="V41" s="213"/>
      <c r="W41" s="213"/>
      <c r="X41" s="214"/>
      <c r="AB41" s="78"/>
      <c r="AC41" s="86"/>
      <c r="AD41" s="86"/>
      <c r="AE41" s="86"/>
      <c r="AF41" s="84"/>
      <c r="AG41" s="84"/>
      <c r="AH41" s="314" t="str">
        <f>IF(W40&lt;&gt;"","",IF(R40&lt;&gt;"","ERR",""))</f>
        <v/>
      </c>
      <c r="AJ41" s="256"/>
      <c r="AL41" s="87"/>
      <c r="AM41" s="88"/>
    </row>
    <row r="42" spans="1:39" ht="24" customHeight="1" thickBot="1" x14ac:dyDescent="0.25">
      <c r="A42" s="471"/>
      <c r="B42" s="472"/>
      <c r="C42" s="418"/>
      <c r="D42" s="464"/>
      <c r="E42" s="465"/>
      <c r="F42" s="465"/>
      <c r="G42" s="465"/>
      <c r="H42" s="465"/>
      <c r="I42" s="465"/>
      <c r="J42" s="465"/>
      <c r="K42" s="465"/>
      <c r="L42" s="465"/>
      <c r="M42" s="465"/>
      <c r="N42" s="465"/>
      <c r="O42" s="465"/>
      <c r="P42" s="465"/>
      <c r="Q42" s="465"/>
      <c r="R42" s="465"/>
      <c r="S42" s="465"/>
      <c r="T42" s="465"/>
      <c r="U42" s="465"/>
      <c r="V42" s="465"/>
      <c r="W42" s="465"/>
      <c r="X42" s="466"/>
      <c r="AB42" s="78"/>
      <c r="AC42" s="86"/>
      <c r="AD42" s="86"/>
      <c r="AE42" s="86"/>
      <c r="AF42" s="84"/>
      <c r="AG42" s="84"/>
      <c r="AH42" s="314"/>
      <c r="AJ42" s="256"/>
      <c r="AL42" s="87"/>
      <c r="AM42" s="88"/>
    </row>
    <row r="43" spans="1:39" ht="24" customHeight="1" thickBot="1" x14ac:dyDescent="0.2">
      <c r="A43" s="473"/>
      <c r="B43" s="474"/>
      <c r="C43" s="250"/>
      <c r="D43" s="467"/>
      <c r="E43" s="467"/>
      <c r="F43" s="467"/>
      <c r="G43" s="467"/>
      <c r="H43" s="467"/>
      <c r="I43" s="467"/>
      <c r="J43" s="467"/>
      <c r="K43" s="467"/>
      <c r="L43" s="467"/>
      <c r="M43" s="467"/>
      <c r="N43" s="467"/>
      <c r="O43" s="467"/>
      <c r="P43" s="467"/>
      <c r="Q43" s="467"/>
      <c r="R43" s="467"/>
      <c r="S43" s="467"/>
      <c r="T43" s="467"/>
      <c r="U43" s="467"/>
      <c r="V43" s="467"/>
      <c r="W43" s="467"/>
      <c r="X43" s="468"/>
      <c r="AB43" s="78"/>
      <c r="AC43" s="86"/>
      <c r="AD43" s="86"/>
      <c r="AE43" s="86"/>
      <c r="AF43" s="84"/>
      <c r="AG43" s="84"/>
      <c r="AH43" s="314"/>
      <c r="AL43" s="87"/>
      <c r="AM43" s="88"/>
    </row>
    <row r="44" spans="1:39" ht="29.25" customHeight="1" x14ac:dyDescent="0.15">
      <c r="A44" s="469"/>
      <c r="B44" s="470"/>
      <c r="C44" s="206" t="s">
        <v>133</v>
      </c>
      <c r="D44" s="215"/>
      <c r="E44" s="204" t="s">
        <v>67</v>
      </c>
      <c r="F44" s="215"/>
      <c r="G44" s="204" t="s">
        <v>86</v>
      </c>
      <c r="H44" s="215"/>
      <c r="I44" s="204" t="s">
        <v>67</v>
      </c>
      <c r="J44" s="215"/>
      <c r="K44" s="205" t="s">
        <v>87</v>
      </c>
      <c r="L44" s="207" t="s">
        <v>68</v>
      </c>
      <c r="M44" s="216"/>
      <c r="N44" s="203" t="s">
        <v>88</v>
      </c>
      <c r="O44" s="215"/>
      <c r="P44" s="203" t="s">
        <v>87</v>
      </c>
      <c r="Q44" s="207" t="s">
        <v>130</v>
      </c>
      <c r="R44" s="249"/>
      <c r="S44" s="203" t="s">
        <v>88</v>
      </c>
      <c r="T44" s="215"/>
      <c r="U44" s="203" t="s">
        <v>87</v>
      </c>
      <c r="V44" s="207" t="s">
        <v>127</v>
      </c>
      <c r="W44" s="217"/>
      <c r="X44" s="208" t="s">
        <v>37</v>
      </c>
      <c r="Z44" s="133"/>
      <c r="AA44" s="132"/>
      <c r="AC44" s="132">
        <f>IF(OR(D44="",F44=""),0,TIME(D44,F44,0))</f>
        <v>0</v>
      </c>
      <c r="AD44" s="132">
        <f>IF(OR(D44="",F44="",H44="",J44=""),0,TIME(H44,J44,0))</f>
        <v>0</v>
      </c>
      <c r="AE44" s="132">
        <f>IF(OR(D44="",F44=""),0,TIME(M44,O44,0))</f>
        <v>0</v>
      </c>
      <c r="AF44" s="137">
        <f>AD44-AC44-AE44</f>
        <v>0</v>
      </c>
      <c r="AG44" s="137">
        <f>TIME(R44,T44,)</f>
        <v>0</v>
      </c>
      <c r="AH44" s="314" t="str">
        <f>IF(AF44&gt;=AG44,"","ERR")</f>
        <v/>
      </c>
    </row>
    <row r="45" spans="1:39" ht="15" customHeight="1" x14ac:dyDescent="0.2">
      <c r="A45" s="471"/>
      <c r="B45" s="472"/>
      <c r="C45" s="417" t="s">
        <v>132</v>
      </c>
      <c r="D45" s="210"/>
      <c r="E45" s="211" t="str">
        <f>IF(AH44="ERR","研修時間を確認してください","")</f>
        <v/>
      </c>
      <c r="F45" s="210"/>
      <c r="G45" s="210"/>
      <c r="H45" s="211"/>
      <c r="I45" s="210"/>
      <c r="J45" s="210"/>
      <c r="K45" s="210"/>
      <c r="L45" s="210"/>
      <c r="M45" s="210"/>
      <c r="N45" s="210"/>
      <c r="O45" s="210"/>
      <c r="P45" s="210"/>
      <c r="Q45" s="212" t="str">
        <f>IF(AH45="ERR","助成対象研修人数を入力してください","")</f>
        <v/>
      </c>
      <c r="R45" s="213"/>
      <c r="S45" s="213"/>
      <c r="T45" s="213"/>
      <c r="U45" s="213"/>
      <c r="V45" s="213"/>
      <c r="W45" s="213"/>
      <c r="X45" s="214"/>
      <c r="AB45" s="78"/>
      <c r="AC45" s="86"/>
      <c r="AD45" s="86"/>
      <c r="AE45" s="86"/>
      <c r="AF45" s="84"/>
      <c r="AG45" s="84"/>
      <c r="AH45" s="314" t="str">
        <f>IF(W44&lt;&gt;"","",IF(R44&lt;&gt;"","ERR",""))</f>
        <v/>
      </c>
      <c r="AJ45" s="256"/>
      <c r="AL45" s="87"/>
      <c r="AM45" s="88"/>
    </row>
    <row r="46" spans="1:39" ht="24" customHeight="1" thickBot="1" x14ac:dyDescent="0.25">
      <c r="A46" s="471"/>
      <c r="B46" s="472"/>
      <c r="C46" s="418"/>
      <c r="D46" s="464"/>
      <c r="E46" s="465"/>
      <c r="F46" s="465"/>
      <c r="G46" s="465"/>
      <c r="H46" s="465"/>
      <c r="I46" s="465"/>
      <c r="J46" s="465"/>
      <c r="K46" s="465"/>
      <c r="L46" s="465"/>
      <c r="M46" s="465"/>
      <c r="N46" s="465"/>
      <c r="O46" s="465"/>
      <c r="P46" s="465"/>
      <c r="Q46" s="465"/>
      <c r="R46" s="465"/>
      <c r="S46" s="465"/>
      <c r="T46" s="465"/>
      <c r="U46" s="465"/>
      <c r="V46" s="465"/>
      <c r="W46" s="465"/>
      <c r="X46" s="466"/>
      <c r="AB46" s="78"/>
      <c r="AC46" s="86"/>
      <c r="AD46" s="86"/>
      <c r="AE46" s="86"/>
      <c r="AF46" s="84"/>
      <c r="AG46" s="84"/>
      <c r="AH46" s="314"/>
      <c r="AJ46" s="256"/>
      <c r="AL46" s="87"/>
      <c r="AM46" s="88"/>
    </row>
    <row r="47" spans="1:39" ht="24" customHeight="1" thickBot="1" x14ac:dyDescent="0.2">
      <c r="A47" s="473"/>
      <c r="B47" s="474"/>
      <c r="C47" s="250"/>
      <c r="D47" s="467"/>
      <c r="E47" s="467"/>
      <c r="F47" s="467"/>
      <c r="G47" s="467"/>
      <c r="H47" s="467"/>
      <c r="I47" s="467"/>
      <c r="J47" s="467"/>
      <c r="K47" s="467"/>
      <c r="L47" s="467"/>
      <c r="M47" s="467"/>
      <c r="N47" s="467"/>
      <c r="O47" s="467"/>
      <c r="P47" s="467"/>
      <c r="Q47" s="467"/>
      <c r="R47" s="467"/>
      <c r="S47" s="467"/>
      <c r="T47" s="467"/>
      <c r="U47" s="467"/>
      <c r="V47" s="467"/>
      <c r="W47" s="467"/>
      <c r="X47" s="468"/>
      <c r="AB47" s="78"/>
      <c r="AC47" s="86"/>
      <c r="AD47" s="86"/>
      <c r="AE47" s="86"/>
      <c r="AF47" s="84"/>
      <c r="AG47" s="84"/>
      <c r="AH47" s="314"/>
      <c r="AL47" s="87"/>
      <c r="AM47" s="88"/>
    </row>
    <row r="48" spans="1:39" ht="13.5" customHeight="1" x14ac:dyDescent="0.15">
      <c r="A48" s="420" t="s">
        <v>100</v>
      </c>
      <c r="B48" s="420"/>
      <c r="C48" s="419">
        <f>IF(SUMIF($W$8:$W$44,1,$AG$8:$AG$44)=0,0,SUMIF($W$8:$W$44,1,$AG$8:$AG$44))</f>
        <v>0</v>
      </c>
      <c r="D48" s="419"/>
      <c r="E48" s="420" t="s">
        <v>90</v>
      </c>
      <c r="F48" s="420"/>
      <c r="G48" s="419">
        <f>IF(SUMIF($W$8:$W$44,2,$AG$8:$AG$44)=0,0,SUMIF($W$8:$W$44,2,$AG$8:$AG$44))</f>
        <v>0</v>
      </c>
      <c r="H48" s="419"/>
      <c r="I48" s="420" t="s">
        <v>91</v>
      </c>
      <c r="J48" s="420"/>
      <c r="K48" s="419">
        <f>IF(SUMIF($W$8:$W$44,3,$AG$8:$AG$44)=0,0,SUMIF($W$8:$W$44,3,$AG$8:$AG$44))</f>
        <v>0</v>
      </c>
      <c r="L48" s="419"/>
      <c r="M48" s="147" t="s">
        <v>16</v>
      </c>
      <c r="N48" s="419">
        <f>SUM($C$48,$G$48,$K$48)</f>
        <v>0</v>
      </c>
      <c r="O48" s="419"/>
      <c r="P48" s="141"/>
      <c r="Q48" s="141"/>
      <c r="R48" s="141"/>
      <c r="S48" s="141"/>
      <c r="T48" s="141"/>
      <c r="U48" s="141"/>
      <c r="V48" s="141"/>
      <c r="W48" s="141"/>
      <c r="X48" s="141"/>
      <c r="AB48" s="78"/>
      <c r="AC48" s="86"/>
      <c r="AD48" s="86"/>
      <c r="AE48" s="86"/>
      <c r="AF48" s="84"/>
      <c r="AG48" s="84"/>
      <c r="AH48" s="314"/>
      <c r="AL48" s="87"/>
      <c r="AM48" s="88"/>
    </row>
    <row r="49" spans="1:39" ht="23.25" customHeight="1" x14ac:dyDescent="0.15">
      <c r="A49" s="126"/>
      <c r="B49" s="126"/>
      <c r="C49" s="139"/>
      <c r="D49" s="139"/>
      <c r="E49" s="139"/>
      <c r="F49" s="139"/>
      <c r="G49" s="139"/>
      <c r="H49" s="139"/>
      <c r="I49" s="140"/>
      <c r="J49" s="140"/>
      <c r="K49" s="140"/>
      <c r="L49" s="530" t="str">
        <f>$K$6</f>
        <v>（ 　　年　　月 ）</v>
      </c>
      <c r="M49" s="530"/>
      <c r="N49" s="530"/>
      <c r="O49" s="530"/>
      <c r="P49" s="530"/>
      <c r="Q49" s="530"/>
      <c r="R49" s="144" t="s">
        <v>95</v>
      </c>
      <c r="S49" s="149"/>
      <c r="T49" s="149"/>
      <c r="U49" s="149"/>
      <c r="V49" s="421" t="str">
        <f>$R$6</f>
        <v/>
      </c>
      <c r="W49" s="421"/>
      <c r="X49" s="421"/>
      <c r="AB49" s="78"/>
      <c r="AC49" s="86"/>
      <c r="AD49" s="86"/>
      <c r="AE49" s="86"/>
      <c r="AF49" s="137"/>
      <c r="AG49" s="137"/>
      <c r="AH49" s="314"/>
      <c r="AL49" s="87"/>
      <c r="AM49" s="88"/>
    </row>
    <row r="50" spans="1:39" ht="29.25" customHeight="1" x14ac:dyDescent="0.15">
      <c r="A50" s="469"/>
      <c r="B50" s="470"/>
      <c r="C50" s="206" t="s">
        <v>133</v>
      </c>
      <c r="D50" s="215"/>
      <c r="E50" s="204" t="s">
        <v>67</v>
      </c>
      <c r="F50" s="215"/>
      <c r="G50" s="204" t="s">
        <v>86</v>
      </c>
      <c r="H50" s="215"/>
      <c r="I50" s="204" t="s">
        <v>67</v>
      </c>
      <c r="J50" s="215"/>
      <c r="K50" s="205" t="s">
        <v>87</v>
      </c>
      <c r="L50" s="207" t="s">
        <v>68</v>
      </c>
      <c r="M50" s="216"/>
      <c r="N50" s="203" t="s">
        <v>88</v>
      </c>
      <c r="O50" s="215"/>
      <c r="P50" s="203" t="s">
        <v>87</v>
      </c>
      <c r="Q50" s="207" t="s">
        <v>130</v>
      </c>
      <c r="R50" s="249"/>
      <c r="S50" s="203" t="s">
        <v>88</v>
      </c>
      <c r="T50" s="215"/>
      <c r="U50" s="203" t="s">
        <v>87</v>
      </c>
      <c r="V50" s="207" t="s">
        <v>127</v>
      </c>
      <c r="W50" s="217"/>
      <c r="X50" s="208" t="s">
        <v>37</v>
      </c>
      <c r="Z50" s="133"/>
      <c r="AA50" s="132"/>
      <c r="AC50" s="132">
        <f>IF(OR(D50="",F50=""),0,TIME(D50,F50,0))</f>
        <v>0</v>
      </c>
      <c r="AD50" s="132">
        <f>IF(OR(D50="",F50="",H50="",J50=""),0,TIME(H50,J50,0))</f>
        <v>0</v>
      </c>
      <c r="AE50" s="132">
        <f>IF(OR(D50="",F50=""),0,TIME(M50,O50,0))</f>
        <v>0</v>
      </c>
      <c r="AF50" s="137">
        <f>AD50-AC50-AE50</f>
        <v>0</v>
      </c>
      <c r="AG50" s="137">
        <f>TIME(R50,T50,)</f>
        <v>0</v>
      </c>
      <c r="AH50" s="314" t="str">
        <f>IF(AF50&gt;=AG50,"","ERR")</f>
        <v/>
      </c>
    </row>
    <row r="51" spans="1:39" ht="15" customHeight="1" x14ac:dyDescent="0.2">
      <c r="A51" s="471"/>
      <c r="B51" s="472"/>
      <c r="C51" s="417" t="s">
        <v>132</v>
      </c>
      <c r="D51" s="210"/>
      <c r="E51" s="211" t="str">
        <f>IF(AH50="ERR","研修時間を確認してください","")</f>
        <v/>
      </c>
      <c r="F51" s="210"/>
      <c r="G51" s="210"/>
      <c r="H51" s="211"/>
      <c r="I51" s="210"/>
      <c r="J51" s="210"/>
      <c r="K51" s="210"/>
      <c r="L51" s="210"/>
      <c r="M51" s="210"/>
      <c r="N51" s="210"/>
      <c r="O51" s="210"/>
      <c r="P51" s="210"/>
      <c r="Q51" s="212" t="str">
        <f>IF(AH51="ERR","助成対象研修人数を入力してください","")</f>
        <v/>
      </c>
      <c r="R51" s="213"/>
      <c r="S51" s="213"/>
      <c r="T51" s="213"/>
      <c r="U51" s="213"/>
      <c r="V51" s="213"/>
      <c r="W51" s="213"/>
      <c r="X51" s="214"/>
      <c r="AB51" s="78"/>
      <c r="AC51" s="86"/>
      <c r="AD51" s="86"/>
      <c r="AE51" s="86"/>
      <c r="AF51" s="84"/>
      <c r="AG51" s="84"/>
      <c r="AH51" s="314" t="str">
        <f>IF(W50&lt;&gt;"","",IF(R50&lt;&gt;"","ERR",""))</f>
        <v/>
      </c>
      <c r="AJ51" s="256"/>
      <c r="AL51" s="87"/>
      <c r="AM51" s="88"/>
    </row>
    <row r="52" spans="1:39" ht="24" customHeight="1" thickBot="1" x14ac:dyDescent="0.25">
      <c r="A52" s="471"/>
      <c r="B52" s="472"/>
      <c r="C52" s="418"/>
      <c r="D52" s="464"/>
      <c r="E52" s="465"/>
      <c r="F52" s="465"/>
      <c r="G52" s="465"/>
      <c r="H52" s="465"/>
      <c r="I52" s="465"/>
      <c r="J52" s="465"/>
      <c r="K52" s="465"/>
      <c r="L52" s="465"/>
      <c r="M52" s="465"/>
      <c r="N52" s="465"/>
      <c r="O52" s="465"/>
      <c r="P52" s="465"/>
      <c r="Q52" s="465"/>
      <c r="R52" s="465"/>
      <c r="S52" s="465"/>
      <c r="T52" s="465"/>
      <c r="U52" s="465"/>
      <c r="V52" s="465"/>
      <c r="W52" s="465"/>
      <c r="X52" s="466"/>
      <c r="AB52" s="78"/>
      <c r="AC52" s="86"/>
      <c r="AD52" s="86"/>
      <c r="AE52" s="86"/>
      <c r="AF52" s="84"/>
      <c r="AG52" s="84"/>
      <c r="AH52" s="314"/>
      <c r="AJ52" s="256"/>
      <c r="AL52" s="87"/>
      <c r="AM52" s="88"/>
    </row>
    <row r="53" spans="1:39" ht="24" customHeight="1" thickBot="1" x14ac:dyDescent="0.2">
      <c r="A53" s="473"/>
      <c r="B53" s="474"/>
      <c r="C53" s="250"/>
      <c r="D53" s="467"/>
      <c r="E53" s="467"/>
      <c r="F53" s="467"/>
      <c r="G53" s="467"/>
      <c r="H53" s="467"/>
      <c r="I53" s="467"/>
      <c r="J53" s="467"/>
      <c r="K53" s="467"/>
      <c r="L53" s="467"/>
      <c r="M53" s="467"/>
      <c r="N53" s="467"/>
      <c r="O53" s="467"/>
      <c r="P53" s="467"/>
      <c r="Q53" s="467"/>
      <c r="R53" s="467"/>
      <c r="S53" s="467"/>
      <c r="T53" s="467"/>
      <c r="U53" s="467"/>
      <c r="V53" s="467"/>
      <c r="W53" s="467"/>
      <c r="X53" s="468"/>
      <c r="AB53" s="78"/>
      <c r="AC53" s="86"/>
      <c r="AD53" s="86"/>
      <c r="AE53" s="86"/>
      <c r="AF53" s="84"/>
      <c r="AG53" s="84"/>
      <c r="AH53" s="314"/>
      <c r="AL53" s="87"/>
      <c r="AM53" s="88"/>
    </row>
    <row r="54" spans="1:39" ht="29.25" customHeight="1" x14ac:dyDescent="0.15">
      <c r="A54" s="469"/>
      <c r="B54" s="470"/>
      <c r="C54" s="206" t="s">
        <v>133</v>
      </c>
      <c r="D54" s="215"/>
      <c r="E54" s="204" t="s">
        <v>67</v>
      </c>
      <c r="F54" s="215"/>
      <c r="G54" s="204" t="s">
        <v>86</v>
      </c>
      <c r="H54" s="215"/>
      <c r="I54" s="204" t="s">
        <v>67</v>
      </c>
      <c r="J54" s="215"/>
      <c r="K54" s="205" t="s">
        <v>87</v>
      </c>
      <c r="L54" s="207" t="s">
        <v>68</v>
      </c>
      <c r="M54" s="216"/>
      <c r="N54" s="203" t="s">
        <v>88</v>
      </c>
      <c r="O54" s="215"/>
      <c r="P54" s="203" t="s">
        <v>87</v>
      </c>
      <c r="Q54" s="207" t="s">
        <v>130</v>
      </c>
      <c r="R54" s="249"/>
      <c r="S54" s="203" t="s">
        <v>88</v>
      </c>
      <c r="T54" s="215"/>
      <c r="U54" s="203" t="s">
        <v>87</v>
      </c>
      <c r="V54" s="207" t="s">
        <v>127</v>
      </c>
      <c r="W54" s="217"/>
      <c r="X54" s="208" t="s">
        <v>37</v>
      </c>
      <c r="Z54" s="133"/>
      <c r="AA54" s="132"/>
      <c r="AC54" s="132">
        <f>IF(OR(D54="",F54=""),0,TIME(D54,F54,0))</f>
        <v>0</v>
      </c>
      <c r="AD54" s="132">
        <f>IF(OR(D54="",F54="",H54="",J54=""),0,TIME(H54,J54,0))</f>
        <v>0</v>
      </c>
      <c r="AE54" s="132">
        <f>IF(OR(D54="",F54=""),0,TIME(M54,O54,0))</f>
        <v>0</v>
      </c>
      <c r="AF54" s="137">
        <f>AD54-AC54-AE54</f>
        <v>0</v>
      </c>
      <c r="AG54" s="137">
        <f>TIME(R54,T54,)</f>
        <v>0</v>
      </c>
      <c r="AH54" s="314" t="str">
        <f>IF(AF54&gt;=AG54,"","ERR")</f>
        <v/>
      </c>
    </row>
    <row r="55" spans="1:39" ht="15" customHeight="1" x14ac:dyDescent="0.2">
      <c r="A55" s="471"/>
      <c r="B55" s="472"/>
      <c r="C55" s="417" t="s">
        <v>132</v>
      </c>
      <c r="D55" s="210"/>
      <c r="E55" s="211" t="str">
        <f>IF(AH54="ERR","研修時間を確認してください","")</f>
        <v/>
      </c>
      <c r="F55" s="210"/>
      <c r="G55" s="210"/>
      <c r="H55" s="211"/>
      <c r="I55" s="210"/>
      <c r="J55" s="210"/>
      <c r="K55" s="210"/>
      <c r="L55" s="210"/>
      <c r="M55" s="210"/>
      <c r="N55" s="210"/>
      <c r="O55" s="210"/>
      <c r="P55" s="210"/>
      <c r="Q55" s="212" t="str">
        <f>IF(AH55="ERR","助成対象研修人数を入力してください","")</f>
        <v/>
      </c>
      <c r="R55" s="213"/>
      <c r="S55" s="213"/>
      <c r="T55" s="213"/>
      <c r="U55" s="213"/>
      <c r="V55" s="213"/>
      <c r="W55" s="213"/>
      <c r="X55" s="214"/>
      <c r="AB55" s="78"/>
      <c r="AC55" s="86"/>
      <c r="AD55" s="86"/>
      <c r="AE55" s="86"/>
      <c r="AF55" s="84"/>
      <c r="AG55" s="84"/>
      <c r="AH55" s="314" t="str">
        <f>IF(W54&lt;&gt;"","",IF(R54&lt;&gt;"","ERR",""))</f>
        <v/>
      </c>
      <c r="AJ55" s="256"/>
      <c r="AL55" s="87"/>
      <c r="AM55" s="88"/>
    </row>
    <row r="56" spans="1:39" ht="24" customHeight="1" thickBot="1" x14ac:dyDescent="0.25">
      <c r="A56" s="471"/>
      <c r="B56" s="472"/>
      <c r="C56" s="418"/>
      <c r="D56" s="464"/>
      <c r="E56" s="465"/>
      <c r="F56" s="465"/>
      <c r="G56" s="465"/>
      <c r="H56" s="465"/>
      <c r="I56" s="465"/>
      <c r="J56" s="465"/>
      <c r="K56" s="465"/>
      <c r="L56" s="465"/>
      <c r="M56" s="465"/>
      <c r="N56" s="465"/>
      <c r="O56" s="465"/>
      <c r="P56" s="465"/>
      <c r="Q56" s="465"/>
      <c r="R56" s="465"/>
      <c r="S56" s="465"/>
      <c r="T56" s="465"/>
      <c r="U56" s="465"/>
      <c r="V56" s="465"/>
      <c r="W56" s="465"/>
      <c r="X56" s="466"/>
      <c r="AB56" s="78"/>
      <c r="AC56" s="86"/>
      <c r="AD56" s="86"/>
      <c r="AE56" s="86"/>
      <c r="AF56" s="84"/>
      <c r="AG56" s="84"/>
      <c r="AH56" s="314"/>
      <c r="AJ56" s="256"/>
      <c r="AL56" s="87"/>
      <c r="AM56" s="88"/>
    </row>
    <row r="57" spans="1:39" ht="24" customHeight="1" thickBot="1" x14ac:dyDescent="0.2">
      <c r="A57" s="473"/>
      <c r="B57" s="474"/>
      <c r="C57" s="250"/>
      <c r="D57" s="467"/>
      <c r="E57" s="467"/>
      <c r="F57" s="467"/>
      <c r="G57" s="467"/>
      <c r="H57" s="467"/>
      <c r="I57" s="467"/>
      <c r="J57" s="467"/>
      <c r="K57" s="467"/>
      <c r="L57" s="467"/>
      <c r="M57" s="467"/>
      <c r="N57" s="467"/>
      <c r="O57" s="467"/>
      <c r="P57" s="467"/>
      <c r="Q57" s="467"/>
      <c r="R57" s="467"/>
      <c r="S57" s="467"/>
      <c r="T57" s="467"/>
      <c r="U57" s="467"/>
      <c r="V57" s="467"/>
      <c r="W57" s="467"/>
      <c r="X57" s="468"/>
      <c r="AB57" s="78"/>
      <c r="AC57" s="86"/>
      <c r="AD57" s="86"/>
      <c r="AE57" s="86"/>
      <c r="AF57" s="84"/>
      <c r="AG57" s="84"/>
      <c r="AH57" s="314"/>
      <c r="AL57" s="87"/>
      <c r="AM57" s="88"/>
    </row>
    <row r="58" spans="1:39" ht="29.25" customHeight="1" x14ac:dyDescent="0.15">
      <c r="A58" s="469"/>
      <c r="B58" s="470"/>
      <c r="C58" s="206" t="s">
        <v>133</v>
      </c>
      <c r="D58" s="215"/>
      <c r="E58" s="204" t="s">
        <v>67</v>
      </c>
      <c r="F58" s="215"/>
      <c r="G58" s="204" t="s">
        <v>86</v>
      </c>
      <c r="H58" s="215"/>
      <c r="I58" s="204" t="s">
        <v>67</v>
      </c>
      <c r="J58" s="215"/>
      <c r="K58" s="205" t="s">
        <v>87</v>
      </c>
      <c r="L58" s="207" t="s">
        <v>68</v>
      </c>
      <c r="M58" s="216"/>
      <c r="N58" s="203" t="s">
        <v>88</v>
      </c>
      <c r="O58" s="215"/>
      <c r="P58" s="203" t="s">
        <v>87</v>
      </c>
      <c r="Q58" s="207" t="s">
        <v>130</v>
      </c>
      <c r="R58" s="249"/>
      <c r="S58" s="203" t="s">
        <v>88</v>
      </c>
      <c r="T58" s="215"/>
      <c r="U58" s="203" t="s">
        <v>87</v>
      </c>
      <c r="V58" s="207" t="s">
        <v>127</v>
      </c>
      <c r="W58" s="217"/>
      <c r="X58" s="208" t="s">
        <v>37</v>
      </c>
      <c r="Z58" s="133"/>
      <c r="AA58" s="132"/>
      <c r="AC58" s="132">
        <f>IF(OR(D58="",F58=""),0,TIME(D58,F58,0))</f>
        <v>0</v>
      </c>
      <c r="AD58" s="132">
        <f>IF(OR(D58="",F58="",H58="",J58=""),0,TIME(H58,J58,0))</f>
        <v>0</v>
      </c>
      <c r="AE58" s="132">
        <f>IF(OR(D58="",F58=""),0,TIME(M58,O58,0))</f>
        <v>0</v>
      </c>
      <c r="AF58" s="137">
        <f>AD58-AC58-AE58</f>
        <v>0</v>
      </c>
      <c r="AG58" s="137">
        <f>TIME(R58,T58,)</f>
        <v>0</v>
      </c>
      <c r="AH58" s="314" t="str">
        <f>IF(AF58&gt;=AG58,"","ERR")</f>
        <v/>
      </c>
    </row>
    <row r="59" spans="1:39" ht="15" customHeight="1" x14ac:dyDescent="0.2">
      <c r="A59" s="471"/>
      <c r="B59" s="472"/>
      <c r="C59" s="417" t="s">
        <v>132</v>
      </c>
      <c r="D59" s="210"/>
      <c r="E59" s="211" t="str">
        <f>IF(AH58="ERR","研修時間を確認してください","")</f>
        <v/>
      </c>
      <c r="F59" s="210"/>
      <c r="G59" s="210"/>
      <c r="H59" s="211"/>
      <c r="I59" s="210"/>
      <c r="J59" s="210"/>
      <c r="K59" s="210"/>
      <c r="L59" s="210"/>
      <c r="M59" s="210"/>
      <c r="N59" s="210"/>
      <c r="O59" s="210"/>
      <c r="P59" s="210"/>
      <c r="Q59" s="212" t="str">
        <f>IF(AH59="ERR","助成対象研修人数を入力してください","")</f>
        <v/>
      </c>
      <c r="R59" s="213"/>
      <c r="S59" s="213"/>
      <c r="T59" s="213"/>
      <c r="U59" s="213"/>
      <c r="V59" s="213"/>
      <c r="W59" s="213"/>
      <c r="X59" s="214"/>
      <c r="AB59" s="78"/>
      <c r="AC59" s="86"/>
      <c r="AD59" s="86"/>
      <c r="AE59" s="86"/>
      <c r="AF59" s="84"/>
      <c r="AG59" s="84"/>
      <c r="AH59" s="314" t="str">
        <f>IF(W58&lt;&gt;"","",IF(R58&lt;&gt;"","ERR",""))</f>
        <v/>
      </c>
      <c r="AJ59" s="256"/>
      <c r="AL59" s="87"/>
      <c r="AM59" s="88"/>
    </row>
    <row r="60" spans="1:39" ht="24" customHeight="1" thickBot="1" x14ac:dyDescent="0.25">
      <c r="A60" s="471"/>
      <c r="B60" s="472"/>
      <c r="C60" s="418"/>
      <c r="D60" s="464"/>
      <c r="E60" s="465"/>
      <c r="F60" s="465"/>
      <c r="G60" s="465"/>
      <c r="H60" s="465"/>
      <c r="I60" s="465"/>
      <c r="J60" s="465"/>
      <c r="K60" s="465"/>
      <c r="L60" s="465"/>
      <c r="M60" s="465"/>
      <c r="N60" s="465"/>
      <c r="O60" s="465"/>
      <c r="P60" s="465"/>
      <c r="Q60" s="465"/>
      <c r="R60" s="465"/>
      <c r="S60" s="465"/>
      <c r="T60" s="465"/>
      <c r="U60" s="465"/>
      <c r="V60" s="465"/>
      <c r="W60" s="465"/>
      <c r="X60" s="466"/>
      <c r="AB60" s="78"/>
      <c r="AC60" s="86"/>
      <c r="AD60" s="86"/>
      <c r="AE60" s="86"/>
      <c r="AF60" s="84"/>
      <c r="AG60" s="84"/>
      <c r="AH60" s="314"/>
      <c r="AJ60" s="256"/>
      <c r="AL60" s="87"/>
      <c r="AM60" s="88"/>
    </row>
    <row r="61" spans="1:39" ht="24" customHeight="1" thickBot="1" x14ac:dyDescent="0.2">
      <c r="A61" s="473"/>
      <c r="B61" s="474"/>
      <c r="C61" s="250"/>
      <c r="D61" s="467"/>
      <c r="E61" s="467"/>
      <c r="F61" s="467"/>
      <c r="G61" s="467"/>
      <c r="H61" s="467"/>
      <c r="I61" s="467"/>
      <c r="J61" s="467"/>
      <c r="K61" s="467"/>
      <c r="L61" s="467"/>
      <c r="M61" s="467"/>
      <c r="N61" s="467"/>
      <c r="O61" s="467"/>
      <c r="P61" s="467"/>
      <c r="Q61" s="467"/>
      <c r="R61" s="467"/>
      <c r="S61" s="467"/>
      <c r="T61" s="467"/>
      <c r="U61" s="467"/>
      <c r="V61" s="467"/>
      <c r="W61" s="467"/>
      <c r="X61" s="468"/>
      <c r="AB61" s="78"/>
      <c r="AC61" s="86"/>
      <c r="AD61" s="86"/>
      <c r="AE61" s="86"/>
      <c r="AF61" s="84"/>
      <c r="AG61" s="84"/>
      <c r="AH61" s="314"/>
      <c r="AL61" s="87"/>
      <c r="AM61" s="88"/>
    </row>
    <row r="62" spans="1:39" ht="29.25" customHeight="1" x14ac:dyDescent="0.15">
      <c r="A62" s="469"/>
      <c r="B62" s="470"/>
      <c r="C62" s="206" t="s">
        <v>133</v>
      </c>
      <c r="D62" s="215"/>
      <c r="E62" s="204" t="s">
        <v>67</v>
      </c>
      <c r="F62" s="215"/>
      <c r="G62" s="204" t="s">
        <v>86</v>
      </c>
      <c r="H62" s="215"/>
      <c r="I62" s="204" t="s">
        <v>67</v>
      </c>
      <c r="J62" s="215"/>
      <c r="K62" s="205" t="s">
        <v>87</v>
      </c>
      <c r="L62" s="207" t="s">
        <v>68</v>
      </c>
      <c r="M62" s="216"/>
      <c r="N62" s="203" t="s">
        <v>88</v>
      </c>
      <c r="O62" s="215"/>
      <c r="P62" s="203" t="s">
        <v>87</v>
      </c>
      <c r="Q62" s="207" t="s">
        <v>130</v>
      </c>
      <c r="R62" s="249"/>
      <c r="S62" s="203" t="s">
        <v>88</v>
      </c>
      <c r="T62" s="215"/>
      <c r="U62" s="203" t="s">
        <v>87</v>
      </c>
      <c r="V62" s="207" t="s">
        <v>127</v>
      </c>
      <c r="W62" s="217"/>
      <c r="X62" s="208" t="s">
        <v>37</v>
      </c>
      <c r="Z62" s="133"/>
      <c r="AA62" s="132"/>
      <c r="AC62" s="132">
        <f>IF(OR(D62="",F62=""),0,TIME(D62,F62,0))</f>
        <v>0</v>
      </c>
      <c r="AD62" s="132">
        <f>IF(OR(D62="",F62="",H62="",J62=""),0,TIME(H62,J62,0))</f>
        <v>0</v>
      </c>
      <c r="AE62" s="132">
        <f>IF(OR(D62="",F62=""),0,TIME(M62,O62,0))</f>
        <v>0</v>
      </c>
      <c r="AF62" s="137">
        <f>AD62-AC62-AE62</f>
        <v>0</v>
      </c>
      <c r="AG62" s="137">
        <f>TIME(R62,T62,)</f>
        <v>0</v>
      </c>
      <c r="AH62" s="314" t="str">
        <f>IF(AF62&gt;=AG62,"","ERR")</f>
        <v/>
      </c>
    </row>
    <row r="63" spans="1:39" ht="15" customHeight="1" x14ac:dyDescent="0.2">
      <c r="A63" s="471"/>
      <c r="B63" s="472"/>
      <c r="C63" s="417" t="s">
        <v>132</v>
      </c>
      <c r="D63" s="210"/>
      <c r="E63" s="211" t="str">
        <f>IF(AH62="ERR","研修時間を確認してください","")</f>
        <v/>
      </c>
      <c r="F63" s="210"/>
      <c r="G63" s="210"/>
      <c r="H63" s="211"/>
      <c r="I63" s="210"/>
      <c r="J63" s="210"/>
      <c r="K63" s="210"/>
      <c r="L63" s="210"/>
      <c r="M63" s="210"/>
      <c r="N63" s="210"/>
      <c r="O63" s="210"/>
      <c r="P63" s="210"/>
      <c r="Q63" s="212" t="str">
        <f>IF(AH63="ERR","助成対象研修人数を入力してください","")</f>
        <v/>
      </c>
      <c r="R63" s="213"/>
      <c r="S63" s="213"/>
      <c r="T63" s="213"/>
      <c r="U63" s="213"/>
      <c r="V63" s="213"/>
      <c r="W63" s="213"/>
      <c r="X63" s="214"/>
      <c r="AB63" s="78"/>
      <c r="AC63" s="86"/>
      <c r="AD63" s="86"/>
      <c r="AE63" s="86"/>
      <c r="AF63" s="84"/>
      <c r="AG63" s="84"/>
      <c r="AH63" s="314" t="str">
        <f>IF(W62&lt;&gt;"","",IF(R62&lt;&gt;"","ERR",""))</f>
        <v/>
      </c>
      <c r="AJ63" s="256"/>
      <c r="AL63" s="87"/>
      <c r="AM63" s="88"/>
    </row>
    <row r="64" spans="1:39" ht="24" customHeight="1" thickBot="1" x14ac:dyDescent="0.25">
      <c r="A64" s="471"/>
      <c r="B64" s="472"/>
      <c r="C64" s="418"/>
      <c r="D64" s="464"/>
      <c r="E64" s="465"/>
      <c r="F64" s="465"/>
      <c r="G64" s="465"/>
      <c r="H64" s="465"/>
      <c r="I64" s="465"/>
      <c r="J64" s="465"/>
      <c r="K64" s="465"/>
      <c r="L64" s="465"/>
      <c r="M64" s="465"/>
      <c r="N64" s="465"/>
      <c r="O64" s="465"/>
      <c r="P64" s="465"/>
      <c r="Q64" s="465"/>
      <c r="R64" s="465"/>
      <c r="S64" s="465"/>
      <c r="T64" s="465"/>
      <c r="U64" s="465"/>
      <c r="V64" s="465"/>
      <c r="W64" s="465"/>
      <c r="X64" s="466"/>
      <c r="AB64" s="78"/>
      <c r="AC64" s="86"/>
      <c r="AD64" s="86"/>
      <c r="AE64" s="86"/>
      <c r="AF64" s="84"/>
      <c r="AG64" s="84"/>
      <c r="AH64" s="314"/>
      <c r="AJ64" s="256"/>
      <c r="AL64" s="87"/>
      <c r="AM64" s="88"/>
    </row>
    <row r="65" spans="1:39" ht="24" customHeight="1" thickBot="1" x14ac:dyDescent="0.2">
      <c r="A65" s="473"/>
      <c r="B65" s="474"/>
      <c r="C65" s="250"/>
      <c r="D65" s="467"/>
      <c r="E65" s="467"/>
      <c r="F65" s="467"/>
      <c r="G65" s="467"/>
      <c r="H65" s="467"/>
      <c r="I65" s="467"/>
      <c r="J65" s="467"/>
      <c r="K65" s="467"/>
      <c r="L65" s="467"/>
      <c r="M65" s="467"/>
      <c r="N65" s="467"/>
      <c r="O65" s="467"/>
      <c r="P65" s="467"/>
      <c r="Q65" s="467"/>
      <c r="R65" s="467"/>
      <c r="S65" s="467"/>
      <c r="T65" s="467"/>
      <c r="U65" s="467"/>
      <c r="V65" s="467"/>
      <c r="W65" s="467"/>
      <c r="X65" s="468"/>
      <c r="AB65" s="78"/>
      <c r="AC65" s="86"/>
      <c r="AD65" s="86"/>
      <c r="AE65" s="86"/>
      <c r="AF65" s="84"/>
      <c r="AG65" s="84"/>
      <c r="AH65" s="314"/>
      <c r="AL65" s="87"/>
      <c r="AM65" s="88"/>
    </row>
    <row r="66" spans="1:39" ht="29.25" customHeight="1" x14ac:dyDescent="0.15">
      <c r="A66" s="469"/>
      <c r="B66" s="470"/>
      <c r="C66" s="206" t="s">
        <v>133</v>
      </c>
      <c r="D66" s="215"/>
      <c r="E66" s="204" t="s">
        <v>67</v>
      </c>
      <c r="F66" s="215"/>
      <c r="G66" s="204" t="s">
        <v>86</v>
      </c>
      <c r="H66" s="215"/>
      <c r="I66" s="204" t="s">
        <v>67</v>
      </c>
      <c r="J66" s="215"/>
      <c r="K66" s="205" t="s">
        <v>87</v>
      </c>
      <c r="L66" s="207" t="s">
        <v>68</v>
      </c>
      <c r="M66" s="216"/>
      <c r="N66" s="203" t="s">
        <v>88</v>
      </c>
      <c r="O66" s="215"/>
      <c r="P66" s="203" t="s">
        <v>87</v>
      </c>
      <c r="Q66" s="207" t="s">
        <v>130</v>
      </c>
      <c r="R66" s="249"/>
      <c r="S66" s="203" t="s">
        <v>88</v>
      </c>
      <c r="T66" s="215"/>
      <c r="U66" s="203" t="s">
        <v>87</v>
      </c>
      <c r="V66" s="207" t="s">
        <v>127</v>
      </c>
      <c r="W66" s="217"/>
      <c r="X66" s="208" t="s">
        <v>37</v>
      </c>
      <c r="Z66" s="133"/>
      <c r="AA66" s="132"/>
      <c r="AC66" s="132">
        <f>IF(OR(D66="",F66=""),0,TIME(D66,F66,0))</f>
        <v>0</v>
      </c>
      <c r="AD66" s="132">
        <f>IF(OR(D66="",F66="",H66="",J66=""),0,TIME(H66,J66,0))</f>
        <v>0</v>
      </c>
      <c r="AE66" s="132">
        <f>IF(OR(D66="",F66=""),0,TIME(M66,O66,0))</f>
        <v>0</v>
      </c>
      <c r="AF66" s="137">
        <f>AD66-AC66-AE66</f>
        <v>0</v>
      </c>
      <c r="AG66" s="137">
        <f>TIME(R66,T66,)</f>
        <v>0</v>
      </c>
      <c r="AH66" s="314" t="str">
        <f>IF(AF66&gt;=AG66,"","ERR")</f>
        <v/>
      </c>
    </row>
    <row r="67" spans="1:39" ht="15" customHeight="1" x14ac:dyDescent="0.2">
      <c r="A67" s="471"/>
      <c r="B67" s="472"/>
      <c r="C67" s="417" t="s">
        <v>132</v>
      </c>
      <c r="D67" s="210"/>
      <c r="E67" s="211" t="str">
        <f>IF(AH66="ERR","研修時間を確認してください","")</f>
        <v/>
      </c>
      <c r="F67" s="210"/>
      <c r="G67" s="210"/>
      <c r="H67" s="211"/>
      <c r="I67" s="210"/>
      <c r="J67" s="210"/>
      <c r="K67" s="210"/>
      <c r="L67" s="210"/>
      <c r="M67" s="210"/>
      <c r="N67" s="210"/>
      <c r="O67" s="210"/>
      <c r="P67" s="210"/>
      <c r="Q67" s="212" t="str">
        <f>IF(AH67="ERR","助成対象研修人数を入力してください","")</f>
        <v/>
      </c>
      <c r="R67" s="213"/>
      <c r="S67" s="213"/>
      <c r="T67" s="213"/>
      <c r="U67" s="213"/>
      <c r="V67" s="213"/>
      <c r="W67" s="213"/>
      <c r="X67" s="214"/>
      <c r="AB67" s="78"/>
      <c r="AC67" s="86"/>
      <c r="AD67" s="86"/>
      <c r="AE67" s="86"/>
      <c r="AF67" s="84"/>
      <c r="AG67" s="84"/>
      <c r="AH67" s="314" t="str">
        <f>IF(W66&lt;&gt;"","",IF(R66&lt;&gt;"","ERR",""))</f>
        <v/>
      </c>
      <c r="AJ67" s="256"/>
      <c r="AL67" s="87"/>
      <c r="AM67" s="88"/>
    </row>
    <row r="68" spans="1:39" ht="24" customHeight="1" thickBot="1" x14ac:dyDescent="0.25">
      <c r="A68" s="471"/>
      <c r="B68" s="472"/>
      <c r="C68" s="418"/>
      <c r="D68" s="464"/>
      <c r="E68" s="465"/>
      <c r="F68" s="465"/>
      <c r="G68" s="465"/>
      <c r="H68" s="465"/>
      <c r="I68" s="465"/>
      <c r="J68" s="465"/>
      <c r="K68" s="465"/>
      <c r="L68" s="465"/>
      <c r="M68" s="465"/>
      <c r="N68" s="465"/>
      <c r="O68" s="465"/>
      <c r="P68" s="465"/>
      <c r="Q68" s="465"/>
      <c r="R68" s="465"/>
      <c r="S68" s="465"/>
      <c r="T68" s="465"/>
      <c r="U68" s="465"/>
      <c r="V68" s="465"/>
      <c r="W68" s="465"/>
      <c r="X68" s="466"/>
      <c r="AB68" s="78"/>
      <c r="AC68" s="86"/>
      <c r="AD68" s="86"/>
      <c r="AE68" s="86"/>
      <c r="AF68" s="84"/>
      <c r="AG68" s="84"/>
      <c r="AH68" s="314"/>
      <c r="AJ68" s="256"/>
      <c r="AL68" s="87"/>
      <c r="AM68" s="88"/>
    </row>
    <row r="69" spans="1:39" ht="24" customHeight="1" thickBot="1" x14ac:dyDescent="0.2">
      <c r="A69" s="473"/>
      <c r="B69" s="474"/>
      <c r="C69" s="250"/>
      <c r="D69" s="467"/>
      <c r="E69" s="467"/>
      <c r="F69" s="467"/>
      <c r="G69" s="467"/>
      <c r="H69" s="467"/>
      <c r="I69" s="467"/>
      <c r="J69" s="467"/>
      <c r="K69" s="467"/>
      <c r="L69" s="467"/>
      <c r="M69" s="467"/>
      <c r="N69" s="467"/>
      <c r="O69" s="467"/>
      <c r="P69" s="467"/>
      <c r="Q69" s="467"/>
      <c r="R69" s="467"/>
      <c r="S69" s="467"/>
      <c r="T69" s="467"/>
      <c r="U69" s="467"/>
      <c r="V69" s="467"/>
      <c r="W69" s="467"/>
      <c r="X69" s="468"/>
      <c r="AB69" s="78"/>
      <c r="AC69" s="86"/>
      <c r="AD69" s="86"/>
      <c r="AE69" s="86"/>
      <c r="AF69" s="84"/>
      <c r="AG69" s="84"/>
      <c r="AH69" s="314"/>
      <c r="AL69" s="87"/>
      <c r="AM69" s="88"/>
    </row>
    <row r="70" spans="1:39" ht="29.25" customHeight="1" x14ac:dyDescent="0.15">
      <c r="A70" s="469"/>
      <c r="B70" s="470"/>
      <c r="C70" s="206" t="s">
        <v>133</v>
      </c>
      <c r="D70" s="215"/>
      <c r="E70" s="204" t="s">
        <v>67</v>
      </c>
      <c r="F70" s="215"/>
      <c r="G70" s="204" t="s">
        <v>86</v>
      </c>
      <c r="H70" s="215"/>
      <c r="I70" s="204" t="s">
        <v>67</v>
      </c>
      <c r="J70" s="215"/>
      <c r="K70" s="205" t="s">
        <v>87</v>
      </c>
      <c r="L70" s="207" t="s">
        <v>68</v>
      </c>
      <c r="M70" s="216"/>
      <c r="N70" s="203" t="s">
        <v>88</v>
      </c>
      <c r="O70" s="215"/>
      <c r="P70" s="203" t="s">
        <v>87</v>
      </c>
      <c r="Q70" s="207" t="s">
        <v>130</v>
      </c>
      <c r="R70" s="249"/>
      <c r="S70" s="203" t="s">
        <v>88</v>
      </c>
      <c r="T70" s="215"/>
      <c r="U70" s="203" t="s">
        <v>87</v>
      </c>
      <c r="V70" s="207" t="s">
        <v>127</v>
      </c>
      <c r="W70" s="217"/>
      <c r="X70" s="208" t="s">
        <v>37</v>
      </c>
      <c r="Z70" s="133"/>
      <c r="AA70" s="132"/>
      <c r="AC70" s="132">
        <f>IF(OR(D70="",F70=""),0,TIME(D70,F70,0))</f>
        <v>0</v>
      </c>
      <c r="AD70" s="132">
        <f>IF(OR(D70="",F70="",H70="",J70=""),0,TIME(H70,J70,0))</f>
        <v>0</v>
      </c>
      <c r="AE70" s="132">
        <f>IF(OR(D70="",F70=""),0,TIME(M70,O70,0))</f>
        <v>0</v>
      </c>
      <c r="AF70" s="137">
        <f>AD70-AC70-AE70</f>
        <v>0</v>
      </c>
      <c r="AG70" s="137">
        <f>TIME(R70,T70,)</f>
        <v>0</v>
      </c>
      <c r="AH70" s="314" t="str">
        <f>IF(AF70&gt;=AG70,"","ERR")</f>
        <v/>
      </c>
    </row>
    <row r="71" spans="1:39" ht="15" customHeight="1" x14ac:dyDescent="0.2">
      <c r="A71" s="471"/>
      <c r="B71" s="472"/>
      <c r="C71" s="417" t="s">
        <v>132</v>
      </c>
      <c r="D71" s="210"/>
      <c r="E71" s="211" t="str">
        <f>IF(AH70="ERR","研修時間を確認してください","")</f>
        <v/>
      </c>
      <c r="F71" s="210"/>
      <c r="G71" s="210"/>
      <c r="H71" s="211"/>
      <c r="I71" s="210"/>
      <c r="J71" s="210"/>
      <c r="K71" s="210"/>
      <c r="L71" s="210"/>
      <c r="M71" s="210"/>
      <c r="N71" s="210"/>
      <c r="O71" s="210"/>
      <c r="P71" s="210"/>
      <c r="Q71" s="212" t="str">
        <f>IF(AH71="ERR","助成対象研修人数を入力してください","")</f>
        <v/>
      </c>
      <c r="R71" s="213"/>
      <c r="S71" s="213"/>
      <c r="T71" s="213"/>
      <c r="U71" s="213"/>
      <c r="V71" s="213"/>
      <c r="W71" s="213"/>
      <c r="X71" s="214"/>
      <c r="AB71" s="78"/>
      <c r="AC71" s="86"/>
      <c r="AD71" s="86"/>
      <c r="AE71" s="86"/>
      <c r="AF71" s="84"/>
      <c r="AG71" s="84"/>
      <c r="AH71" s="314" t="str">
        <f>IF(W70&lt;&gt;"","",IF(R70&lt;&gt;"","ERR",""))</f>
        <v/>
      </c>
      <c r="AJ71" s="256"/>
      <c r="AL71" s="87"/>
      <c r="AM71" s="88"/>
    </row>
    <row r="72" spans="1:39" ht="24" customHeight="1" thickBot="1" x14ac:dyDescent="0.25">
      <c r="A72" s="471"/>
      <c r="B72" s="472"/>
      <c r="C72" s="418"/>
      <c r="D72" s="464"/>
      <c r="E72" s="465"/>
      <c r="F72" s="465"/>
      <c r="G72" s="465"/>
      <c r="H72" s="465"/>
      <c r="I72" s="465"/>
      <c r="J72" s="465"/>
      <c r="K72" s="465"/>
      <c r="L72" s="465"/>
      <c r="M72" s="465"/>
      <c r="N72" s="465"/>
      <c r="O72" s="465"/>
      <c r="P72" s="465"/>
      <c r="Q72" s="465"/>
      <c r="R72" s="465"/>
      <c r="S72" s="465"/>
      <c r="T72" s="465"/>
      <c r="U72" s="465"/>
      <c r="V72" s="465"/>
      <c r="W72" s="465"/>
      <c r="X72" s="466"/>
      <c r="AB72" s="78"/>
      <c r="AC72" s="86"/>
      <c r="AD72" s="86"/>
      <c r="AE72" s="86"/>
      <c r="AF72" s="84"/>
      <c r="AG72" s="84"/>
      <c r="AH72" s="314"/>
      <c r="AJ72" s="256"/>
      <c r="AL72" s="87"/>
      <c r="AM72" s="88"/>
    </row>
    <row r="73" spans="1:39" ht="24" customHeight="1" thickBot="1" x14ac:dyDescent="0.2">
      <c r="A73" s="473"/>
      <c r="B73" s="474"/>
      <c r="C73" s="250"/>
      <c r="D73" s="467"/>
      <c r="E73" s="467"/>
      <c r="F73" s="467"/>
      <c r="G73" s="467"/>
      <c r="H73" s="467"/>
      <c r="I73" s="467"/>
      <c r="J73" s="467"/>
      <c r="K73" s="467"/>
      <c r="L73" s="467"/>
      <c r="M73" s="467"/>
      <c r="N73" s="467"/>
      <c r="O73" s="467"/>
      <c r="P73" s="467"/>
      <c r="Q73" s="467"/>
      <c r="R73" s="467"/>
      <c r="S73" s="467"/>
      <c r="T73" s="467"/>
      <c r="U73" s="467"/>
      <c r="V73" s="467"/>
      <c r="W73" s="467"/>
      <c r="X73" s="468"/>
      <c r="AB73" s="78"/>
      <c r="AC73" s="86"/>
      <c r="AD73" s="86"/>
      <c r="AE73" s="86"/>
      <c r="AF73" s="84"/>
      <c r="AG73" s="84"/>
      <c r="AH73" s="314"/>
      <c r="AL73" s="87"/>
      <c r="AM73" s="88"/>
    </row>
    <row r="74" spans="1:39" ht="29.25" customHeight="1" x14ac:dyDescent="0.15">
      <c r="A74" s="469"/>
      <c r="B74" s="470"/>
      <c r="C74" s="206" t="s">
        <v>133</v>
      </c>
      <c r="D74" s="215"/>
      <c r="E74" s="204" t="s">
        <v>67</v>
      </c>
      <c r="F74" s="215"/>
      <c r="G74" s="204" t="s">
        <v>86</v>
      </c>
      <c r="H74" s="215"/>
      <c r="I74" s="204" t="s">
        <v>67</v>
      </c>
      <c r="J74" s="215"/>
      <c r="K74" s="205" t="s">
        <v>87</v>
      </c>
      <c r="L74" s="207" t="s">
        <v>68</v>
      </c>
      <c r="M74" s="216"/>
      <c r="N74" s="203" t="s">
        <v>88</v>
      </c>
      <c r="O74" s="215"/>
      <c r="P74" s="203" t="s">
        <v>87</v>
      </c>
      <c r="Q74" s="207" t="s">
        <v>130</v>
      </c>
      <c r="R74" s="249"/>
      <c r="S74" s="203" t="s">
        <v>88</v>
      </c>
      <c r="T74" s="215"/>
      <c r="U74" s="203" t="s">
        <v>87</v>
      </c>
      <c r="V74" s="207" t="s">
        <v>127</v>
      </c>
      <c r="W74" s="217"/>
      <c r="X74" s="208" t="s">
        <v>37</v>
      </c>
      <c r="Z74" s="133"/>
      <c r="AA74" s="132"/>
      <c r="AC74" s="132">
        <f>IF(OR(D74="",F74=""),0,TIME(D74,F74,0))</f>
        <v>0</v>
      </c>
      <c r="AD74" s="132">
        <f>IF(OR(D74="",F74="",H74="",J74=""),0,TIME(H74,J74,0))</f>
        <v>0</v>
      </c>
      <c r="AE74" s="132">
        <f>IF(OR(D74="",F74=""),0,TIME(M74,O74,0))</f>
        <v>0</v>
      </c>
      <c r="AF74" s="137">
        <f>AD74-AC74-AE74</f>
        <v>0</v>
      </c>
      <c r="AG74" s="137">
        <f>TIME(R74,T74,)</f>
        <v>0</v>
      </c>
      <c r="AH74" s="314" t="str">
        <f>IF(AF74&gt;=AG74,"","ERR")</f>
        <v/>
      </c>
    </row>
    <row r="75" spans="1:39" ht="15" customHeight="1" x14ac:dyDescent="0.2">
      <c r="A75" s="471"/>
      <c r="B75" s="472"/>
      <c r="C75" s="417" t="s">
        <v>132</v>
      </c>
      <c r="D75" s="210"/>
      <c r="E75" s="211" t="str">
        <f>IF(AH74="ERR","研修時間を確認してください","")</f>
        <v/>
      </c>
      <c r="F75" s="210"/>
      <c r="G75" s="210"/>
      <c r="H75" s="211"/>
      <c r="I75" s="210"/>
      <c r="J75" s="210"/>
      <c r="K75" s="210"/>
      <c r="L75" s="210"/>
      <c r="M75" s="210"/>
      <c r="N75" s="210"/>
      <c r="O75" s="210"/>
      <c r="P75" s="210"/>
      <c r="Q75" s="212" t="str">
        <f>IF(AH75="ERR","助成対象研修人数を入力してください","")</f>
        <v/>
      </c>
      <c r="R75" s="213"/>
      <c r="S75" s="213"/>
      <c r="T75" s="213"/>
      <c r="U75" s="213"/>
      <c r="V75" s="213"/>
      <c r="W75" s="213"/>
      <c r="X75" s="214"/>
      <c r="AB75" s="78"/>
      <c r="AC75" s="86"/>
      <c r="AD75" s="86"/>
      <c r="AE75" s="86"/>
      <c r="AF75" s="84"/>
      <c r="AG75" s="84"/>
      <c r="AH75" s="314" t="str">
        <f>IF(W74&lt;&gt;"","",IF(R74&lt;&gt;"","ERR",""))</f>
        <v/>
      </c>
      <c r="AJ75" s="256"/>
      <c r="AL75" s="87"/>
      <c r="AM75" s="88"/>
    </row>
    <row r="76" spans="1:39" ht="24" customHeight="1" thickBot="1" x14ac:dyDescent="0.25">
      <c r="A76" s="471"/>
      <c r="B76" s="472"/>
      <c r="C76" s="418"/>
      <c r="D76" s="464"/>
      <c r="E76" s="465"/>
      <c r="F76" s="465"/>
      <c r="G76" s="465"/>
      <c r="H76" s="465"/>
      <c r="I76" s="465"/>
      <c r="J76" s="465"/>
      <c r="K76" s="465"/>
      <c r="L76" s="465"/>
      <c r="M76" s="465"/>
      <c r="N76" s="465"/>
      <c r="O76" s="465"/>
      <c r="P76" s="465"/>
      <c r="Q76" s="465"/>
      <c r="R76" s="465"/>
      <c r="S76" s="465"/>
      <c r="T76" s="465"/>
      <c r="U76" s="465"/>
      <c r="V76" s="465"/>
      <c r="W76" s="465"/>
      <c r="X76" s="466"/>
      <c r="AB76" s="78"/>
      <c r="AC76" s="86"/>
      <c r="AD76" s="86"/>
      <c r="AE76" s="86"/>
      <c r="AF76" s="84"/>
      <c r="AG76" s="84"/>
      <c r="AH76" s="314"/>
      <c r="AJ76" s="256"/>
      <c r="AL76" s="87"/>
      <c r="AM76" s="88"/>
    </row>
    <row r="77" spans="1:39" ht="24" customHeight="1" thickBot="1" x14ac:dyDescent="0.2">
      <c r="A77" s="473"/>
      <c r="B77" s="474"/>
      <c r="C77" s="250"/>
      <c r="D77" s="467"/>
      <c r="E77" s="467"/>
      <c r="F77" s="467"/>
      <c r="G77" s="467"/>
      <c r="H77" s="467"/>
      <c r="I77" s="467"/>
      <c r="J77" s="467"/>
      <c r="K77" s="467"/>
      <c r="L77" s="467"/>
      <c r="M77" s="467"/>
      <c r="N77" s="467"/>
      <c r="O77" s="467"/>
      <c r="P77" s="467"/>
      <c r="Q77" s="467"/>
      <c r="R77" s="467"/>
      <c r="S77" s="467"/>
      <c r="T77" s="467"/>
      <c r="U77" s="467"/>
      <c r="V77" s="467"/>
      <c r="W77" s="467"/>
      <c r="X77" s="468"/>
      <c r="AB77" s="78"/>
      <c r="AC77" s="86"/>
      <c r="AD77" s="86"/>
      <c r="AE77" s="86"/>
      <c r="AF77" s="84"/>
      <c r="AG77" s="84"/>
      <c r="AH77" s="314"/>
      <c r="AL77" s="87"/>
      <c r="AM77" s="88"/>
    </row>
    <row r="78" spans="1:39" ht="29.25" customHeight="1" x14ac:dyDescent="0.15">
      <c r="A78" s="469"/>
      <c r="B78" s="470"/>
      <c r="C78" s="206" t="s">
        <v>133</v>
      </c>
      <c r="D78" s="215"/>
      <c r="E78" s="204" t="s">
        <v>67</v>
      </c>
      <c r="F78" s="215"/>
      <c r="G78" s="204" t="s">
        <v>86</v>
      </c>
      <c r="H78" s="215"/>
      <c r="I78" s="204" t="s">
        <v>67</v>
      </c>
      <c r="J78" s="215"/>
      <c r="K78" s="205" t="s">
        <v>87</v>
      </c>
      <c r="L78" s="207" t="s">
        <v>68</v>
      </c>
      <c r="M78" s="216"/>
      <c r="N78" s="203" t="s">
        <v>88</v>
      </c>
      <c r="O78" s="215"/>
      <c r="P78" s="203" t="s">
        <v>87</v>
      </c>
      <c r="Q78" s="207" t="s">
        <v>130</v>
      </c>
      <c r="R78" s="249"/>
      <c r="S78" s="203" t="s">
        <v>88</v>
      </c>
      <c r="T78" s="215"/>
      <c r="U78" s="203" t="s">
        <v>87</v>
      </c>
      <c r="V78" s="207" t="s">
        <v>127</v>
      </c>
      <c r="W78" s="217"/>
      <c r="X78" s="208" t="s">
        <v>37</v>
      </c>
      <c r="Z78" s="133"/>
      <c r="AA78" s="132"/>
      <c r="AC78" s="132">
        <f>IF(OR(D78="",F78=""),0,TIME(D78,F78,0))</f>
        <v>0</v>
      </c>
      <c r="AD78" s="132">
        <f>IF(OR(D78="",F78="",H78="",J78=""),0,TIME(H78,J78,0))</f>
        <v>0</v>
      </c>
      <c r="AE78" s="132">
        <f>IF(OR(D78="",F78=""),0,TIME(M78,O78,0))</f>
        <v>0</v>
      </c>
      <c r="AF78" s="137">
        <f>AD78-AC78-AE78</f>
        <v>0</v>
      </c>
      <c r="AG78" s="137">
        <f>TIME(R78,T78,)</f>
        <v>0</v>
      </c>
      <c r="AH78" s="314" t="str">
        <f>IF(AF78&gt;=AG78,"","ERR")</f>
        <v/>
      </c>
    </row>
    <row r="79" spans="1:39" ht="15" customHeight="1" x14ac:dyDescent="0.2">
      <c r="A79" s="471"/>
      <c r="B79" s="472"/>
      <c r="C79" s="417" t="s">
        <v>132</v>
      </c>
      <c r="D79" s="210"/>
      <c r="E79" s="211" t="str">
        <f>IF(AH78="ERR","研修時間を確認してください","")</f>
        <v/>
      </c>
      <c r="F79" s="210"/>
      <c r="G79" s="210"/>
      <c r="H79" s="211"/>
      <c r="I79" s="210"/>
      <c r="J79" s="210"/>
      <c r="K79" s="210"/>
      <c r="L79" s="210"/>
      <c r="M79" s="210"/>
      <c r="N79" s="210"/>
      <c r="O79" s="210"/>
      <c r="P79" s="210"/>
      <c r="Q79" s="212" t="str">
        <f>IF(AH79="ERR","助成対象研修人数を入力してください","")</f>
        <v/>
      </c>
      <c r="R79" s="213"/>
      <c r="S79" s="213"/>
      <c r="T79" s="213"/>
      <c r="U79" s="213"/>
      <c r="V79" s="213"/>
      <c r="W79" s="213"/>
      <c r="X79" s="214"/>
      <c r="AB79" s="78"/>
      <c r="AC79" s="86"/>
      <c r="AD79" s="86"/>
      <c r="AE79" s="86"/>
      <c r="AF79" s="84"/>
      <c r="AG79" s="84"/>
      <c r="AH79" s="314" t="str">
        <f>IF(W78&lt;&gt;"","",IF(R78&lt;&gt;"","ERR",""))</f>
        <v/>
      </c>
      <c r="AJ79" s="256"/>
      <c r="AL79" s="87"/>
      <c r="AM79" s="88"/>
    </row>
    <row r="80" spans="1:39" ht="24" customHeight="1" thickBot="1" x14ac:dyDescent="0.25">
      <c r="A80" s="471"/>
      <c r="B80" s="472"/>
      <c r="C80" s="418"/>
      <c r="D80" s="464"/>
      <c r="E80" s="465"/>
      <c r="F80" s="465"/>
      <c r="G80" s="465"/>
      <c r="H80" s="465"/>
      <c r="I80" s="465"/>
      <c r="J80" s="465"/>
      <c r="K80" s="465"/>
      <c r="L80" s="465"/>
      <c r="M80" s="465"/>
      <c r="N80" s="465"/>
      <c r="O80" s="465"/>
      <c r="P80" s="465"/>
      <c r="Q80" s="465"/>
      <c r="R80" s="465"/>
      <c r="S80" s="465"/>
      <c r="T80" s="465"/>
      <c r="U80" s="465"/>
      <c r="V80" s="465"/>
      <c r="W80" s="465"/>
      <c r="X80" s="466"/>
      <c r="AB80" s="78"/>
      <c r="AC80" s="86"/>
      <c r="AD80" s="86"/>
      <c r="AE80" s="86"/>
      <c r="AF80" s="84"/>
      <c r="AG80" s="84"/>
      <c r="AH80" s="314"/>
      <c r="AJ80" s="256"/>
      <c r="AL80" s="87"/>
      <c r="AM80" s="88"/>
    </row>
    <row r="81" spans="1:39" ht="24" customHeight="1" thickBot="1" x14ac:dyDescent="0.2">
      <c r="A81" s="473"/>
      <c r="B81" s="474"/>
      <c r="C81" s="250"/>
      <c r="D81" s="467"/>
      <c r="E81" s="467"/>
      <c r="F81" s="467"/>
      <c r="G81" s="467"/>
      <c r="H81" s="467"/>
      <c r="I81" s="467"/>
      <c r="J81" s="467"/>
      <c r="K81" s="467"/>
      <c r="L81" s="467"/>
      <c r="M81" s="467"/>
      <c r="N81" s="467"/>
      <c r="O81" s="467"/>
      <c r="P81" s="467"/>
      <c r="Q81" s="467"/>
      <c r="R81" s="467"/>
      <c r="S81" s="467"/>
      <c r="T81" s="467"/>
      <c r="U81" s="467"/>
      <c r="V81" s="467"/>
      <c r="W81" s="467"/>
      <c r="X81" s="468"/>
      <c r="AB81" s="78"/>
      <c r="AC81" s="86"/>
      <c r="AD81" s="86"/>
      <c r="AE81" s="86"/>
      <c r="AF81" s="84"/>
      <c r="AG81" s="84"/>
      <c r="AH81" s="314"/>
      <c r="AL81" s="87"/>
      <c r="AM81" s="88"/>
    </row>
    <row r="82" spans="1:39" ht="29.25" customHeight="1" x14ac:dyDescent="0.15">
      <c r="A82" s="469"/>
      <c r="B82" s="470"/>
      <c r="C82" s="206" t="s">
        <v>133</v>
      </c>
      <c r="D82" s="215"/>
      <c r="E82" s="204" t="s">
        <v>67</v>
      </c>
      <c r="F82" s="215"/>
      <c r="G82" s="204" t="s">
        <v>86</v>
      </c>
      <c r="H82" s="215"/>
      <c r="I82" s="204" t="s">
        <v>67</v>
      </c>
      <c r="J82" s="215"/>
      <c r="K82" s="205" t="s">
        <v>87</v>
      </c>
      <c r="L82" s="207" t="s">
        <v>68</v>
      </c>
      <c r="M82" s="216"/>
      <c r="N82" s="203" t="s">
        <v>88</v>
      </c>
      <c r="O82" s="215"/>
      <c r="P82" s="203" t="s">
        <v>87</v>
      </c>
      <c r="Q82" s="207" t="s">
        <v>130</v>
      </c>
      <c r="R82" s="249"/>
      <c r="S82" s="203" t="s">
        <v>88</v>
      </c>
      <c r="T82" s="215"/>
      <c r="U82" s="203" t="s">
        <v>87</v>
      </c>
      <c r="V82" s="207" t="s">
        <v>127</v>
      </c>
      <c r="W82" s="217"/>
      <c r="X82" s="208" t="s">
        <v>37</v>
      </c>
      <c r="Z82" s="133"/>
      <c r="AA82" s="132"/>
      <c r="AC82" s="132">
        <f>IF(OR(D82="",F82=""),0,TIME(D82,F82,0))</f>
        <v>0</v>
      </c>
      <c r="AD82" s="132">
        <f>IF(OR(D82="",F82="",H82="",J82=""),0,TIME(H82,J82,0))</f>
        <v>0</v>
      </c>
      <c r="AE82" s="132">
        <f>IF(OR(D82="",F82=""),0,TIME(M82,O82,0))</f>
        <v>0</v>
      </c>
      <c r="AF82" s="137">
        <f>AD82-AC82-AE82</f>
        <v>0</v>
      </c>
      <c r="AG82" s="137">
        <f>TIME(R82,T82,)</f>
        <v>0</v>
      </c>
      <c r="AH82" s="314" t="str">
        <f>IF(AF82&gt;=AG82,"","ERR")</f>
        <v/>
      </c>
    </row>
    <row r="83" spans="1:39" ht="15" customHeight="1" x14ac:dyDescent="0.2">
      <c r="A83" s="471"/>
      <c r="B83" s="472"/>
      <c r="C83" s="417" t="s">
        <v>132</v>
      </c>
      <c r="D83" s="210"/>
      <c r="E83" s="211" t="str">
        <f>IF(AH82="ERR","研修時間を確認してください","")</f>
        <v/>
      </c>
      <c r="F83" s="210"/>
      <c r="G83" s="210"/>
      <c r="H83" s="211"/>
      <c r="I83" s="210"/>
      <c r="J83" s="210"/>
      <c r="K83" s="210"/>
      <c r="L83" s="210"/>
      <c r="M83" s="210"/>
      <c r="N83" s="210"/>
      <c r="O83" s="210"/>
      <c r="P83" s="210"/>
      <c r="Q83" s="212" t="str">
        <f>IF(AH83="ERR","助成対象研修人数を入力してください","")</f>
        <v/>
      </c>
      <c r="R83" s="213"/>
      <c r="S83" s="213"/>
      <c r="T83" s="213"/>
      <c r="U83" s="213"/>
      <c r="V83" s="213"/>
      <c r="W83" s="213"/>
      <c r="X83" s="214"/>
      <c r="AB83" s="78"/>
      <c r="AC83" s="86"/>
      <c r="AD83" s="86"/>
      <c r="AE83" s="86"/>
      <c r="AF83" s="84"/>
      <c r="AG83" s="84"/>
      <c r="AH83" s="314" t="str">
        <f>IF(W82&lt;&gt;"","",IF(R82&lt;&gt;"","ERR",""))</f>
        <v/>
      </c>
      <c r="AJ83" s="256"/>
      <c r="AL83" s="87"/>
      <c r="AM83" s="88"/>
    </row>
    <row r="84" spans="1:39" ht="24" customHeight="1" thickBot="1" x14ac:dyDescent="0.25">
      <c r="A84" s="471"/>
      <c r="B84" s="472"/>
      <c r="C84" s="418"/>
      <c r="D84" s="464"/>
      <c r="E84" s="465"/>
      <c r="F84" s="465"/>
      <c r="G84" s="465"/>
      <c r="H84" s="465"/>
      <c r="I84" s="465"/>
      <c r="J84" s="465"/>
      <c r="K84" s="465"/>
      <c r="L84" s="465"/>
      <c r="M84" s="465"/>
      <c r="N84" s="465"/>
      <c r="O84" s="465"/>
      <c r="P84" s="465"/>
      <c r="Q84" s="465"/>
      <c r="R84" s="465"/>
      <c r="S84" s="465"/>
      <c r="T84" s="465"/>
      <c r="U84" s="465"/>
      <c r="V84" s="465"/>
      <c r="W84" s="465"/>
      <c r="X84" s="466"/>
      <c r="AB84" s="78"/>
      <c r="AC84" s="86"/>
      <c r="AD84" s="86"/>
      <c r="AE84" s="86"/>
      <c r="AF84" s="84"/>
      <c r="AG84" s="84"/>
      <c r="AH84" s="314"/>
      <c r="AJ84" s="256"/>
      <c r="AL84" s="87"/>
      <c r="AM84" s="88"/>
    </row>
    <row r="85" spans="1:39" ht="24" customHeight="1" thickBot="1" x14ac:dyDescent="0.2">
      <c r="A85" s="473"/>
      <c r="B85" s="474"/>
      <c r="C85" s="250"/>
      <c r="D85" s="467"/>
      <c r="E85" s="467"/>
      <c r="F85" s="467"/>
      <c r="G85" s="467"/>
      <c r="H85" s="467"/>
      <c r="I85" s="467"/>
      <c r="J85" s="467"/>
      <c r="K85" s="467"/>
      <c r="L85" s="467"/>
      <c r="M85" s="467"/>
      <c r="N85" s="467"/>
      <c r="O85" s="467"/>
      <c r="P85" s="467"/>
      <c r="Q85" s="467"/>
      <c r="R85" s="467"/>
      <c r="S85" s="467"/>
      <c r="T85" s="467"/>
      <c r="U85" s="467"/>
      <c r="V85" s="467"/>
      <c r="W85" s="467"/>
      <c r="X85" s="468"/>
      <c r="AB85" s="78"/>
      <c r="AC85" s="86"/>
      <c r="AD85" s="86"/>
      <c r="AE85" s="86"/>
      <c r="AF85" s="84"/>
      <c r="AG85" s="84"/>
      <c r="AH85" s="314"/>
      <c r="AL85" s="87"/>
      <c r="AM85" s="88"/>
    </row>
    <row r="86" spans="1:39" ht="29.25" customHeight="1" x14ac:dyDescent="0.15">
      <c r="A86" s="469"/>
      <c r="B86" s="470"/>
      <c r="C86" s="206" t="s">
        <v>133</v>
      </c>
      <c r="D86" s="215"/>
      <c r="E86" s="204" t="s">
        <v>67</v>
      </c>
      <c r="F86" s="215"/>
      <c r="G86" s="204" t="s">
        <v>86</v>
      </c>
      <c r="H86" s="215"/>
      <c r="I86" s="204" t="s">
        <v>67</v>
      </c>
      <c r="J86" s="215"/>
      <c r="K86" s="205" t="s">
        <v>87</v>
      </c>
      <c r="L86" s="207" t="s">
        <v>68</v>
      </c>
      <c r="M86" s="216"/>
      <c r="N86" s="203" t="s">
        <v>88</v>
      </c>
      <c r="O86" s="215"/>
      <c r="P86" s="203" t="s">
        <v>87</v>
      </c>
      <c r="Q86" s="207" t="s">
        <v>130</v>
      </c>
      <c r="R86" s="249"/>
      <c r="S86" s="203" t="s">
        <v>88</v>
      </c>
      <c r="T86" s="215"/>
      <c r="U86" s="203" t="s">
        <v>87</v>
      </c>
      <c r="V86" s="207" t="s">
        <v>127</v>
      </c>
      <c r="W86" s="217"/>
      <c r="X86" s="208" t="s">
        <v>37</v>
      </c>
      <c r="Z86" s="133"/>
      <c r="AA86" s="132"/>
      <c r="AC86" s="132">
        <f>IF(OR(D86="",F86=""),0,TIME(D86,F86,0))</f>
        <v>0</v>
      </c>
      <c r="AD86" s="132">
        <f>IF(OR(D86="",F86="",H86="",J86=""),0,TIME(H86,J86,0))</f>
        <v>0</v>
      </c>
      <c r="AE86" s="132">
        <f>IF(OR(D86="",F86=""),0,TIME(M86,O86,0))</f>
        <v>0</v>
      </c>
      <c r="AF86" s="137">
        <f>AD86-AC86-AE86</f>
        <v>0</v>
      </c>
      <c r="AG86" s="137">
        <f>TIME(R86,T86,)</f>
        <v>0</v>
      </c>
      <c r="AH86" s="314" t="str">
        <f>IF(AF86&gt;=AG86,"","ERR")</f>
        <v/>
      </c>
    </row>
    <row r="87" spans="1:39" ht="15" customHeight="1" x14ac:dyDescent="0.2">
      <c r="A87" s="471"/>
      <c r="B87" s="472"/>
      <c r="C87" s="417" t="s">
        <v>132</v>
      </c>
      <c r="D87" s="210"/>
      <c r="E87" s="211" t="str">
        <f>IF(AH86="ERR","研修時間を確認してください","")</f>
        <v/>
      </c>
      <c r="F87" s="210"/>
      <c r="G87" s="210"/>
      <c r="H87" s="211"/>
      <c r="I87" s="210"/>
      <c r="J87" s="210"/>
      <c r="K87" s="210"/>
      <c r="L87" s="210"/>
      <c r="M87" s="210"/>
      <c r="N87" s="210"/>
      <c r="O87" s="210"/>
      <c r="P87" s="210"/>
      <c r="Q87" s="212" t="str">
        <f>IF(AH87="ERR","助成対象研修人数を入力してください","")</f>
        <v/>
      </c>
      <c r="R87" s="213"/>
      <c r="S87" s="213"/>
      <c r="T87" s="213"/>
      <c r="U87" s="213"/>
      <c r="V87" s="213"/>
      <c r="W87" s="213"/>
      <c r="X87" s="214"/>
      <c r="AB87" s="78"/>
      <c r="AC87" s="86"/>
      <c r="AD87" s="86"/>
      <c r="AE87" s="86"/>
      <c r="AF87" s="84"/>
      <c r="AG87" s="84"/>
      <c r="AH87" s="314" t="str">
        <f>IF(W86&lt;&gt;"","",IF(R86&lt;&gt;"","ERR",""))</f>
        <v/>
      </c>
      <c r="AJ87" s="256"/>
      <c r="AL87" s="87"/>
      <c r="AM87" s="88"/>
    </row>
    <row r="88" spans="1:39" ht="24" customHeight="1" thickBot="1" x14ac:dyDescent="0.25">
      <c r="A88" s="471"/>
      <c r="B88" s="472"/>
      <c r="C88" s="418"/>
      <c r="D88" s="464"/>
      <c r="E88" s="465"/>
      <c r="F88" s="465"/>
      <c r="G88" s="465"/>
      <c r="H88" s="465"/>
      <c r="I88" s="465"/>
      <c r="J88" s="465"/>
      <c r="K88" s="465"/>
      <c r="L88" s="465"/>
      <c r="M88" s="465"/>
      <c r="N88" s="465"/>
      <c r="O88" s="465"/>
      <c r="P88" s="465"/>
      <c r="Q88" s="465"/>
      <c r="R88" s="465"/>
      <c r="S88" s="465"/>
      <c r="T88" s="465"/>
      <c r="U88" s="465"/>
      <c r="V88" s="465"/>
      <c r="W88" s="465"/>
      <c r="X88" s="466"/>
      <c r="AB88" s="78"/>
      <c r="AC88" s="86"/>
      <c r="AD88" s="86"/>
      <c r="AE88" s="86"/>
      <c r="AF88" s="84"/>
      <c r="AG88" s="84"/>
      <c r="AH88" s="314"/>
      <c r="AJ88" s="256"/>
      <c r="AL88" s="87"/>
      <c r="AM88" s="88"/>
    </row>
    <row r="89" spans="1:39" ht="24" customHeight="1" thickBot="1" x14ac:dyDescent="0.2">
      <c r="A89" s="473"/>
      <c r="B89" s="474"/>
      <c r="C89" s="250"/>
      <c r="D89" s="467"/>
      <c r="E89" s="467"/>
      <c r="F89" s="467"/>
      <c r="G89" s="467"/>
      <c r="H89" s="467"/>
      <c r="I89" s="467"/>
      <c r="J89" s="467"/>
      <c r="K89" s="467"/>
      <c r="L89" s="467"/>
      <c r="M89" s="467"/>
      <c r="N89" s="467"/>
      <c r="O89" s="467"/>
      <c r="P89" s="467"/>
      <c r="Q89" s="467"/>
      <c r="R89" s="467"/>
      <c r="S89" s="467"/>
      <c r="T89" s="467"/>
      <c r="U89" s="467"/>
      <c r="V89" s="467"/>
      <c r="W89" s="467"/>
      <c r="X89" s="468"/>
      <c r="AB89" s="78"/>
      <c r="AC89" s="86"/>
      <c r="AD89" s="86"/>
      <c r="AE89" s="86"/>
      <c r="AF89" s="84"/>
      <c r="AG89" s="84"/>
      <c r="AH89" s="314"/>
      <c r="AL89" s="87"/>
      <c r="AM89" s="88"/>
    </row>
    <row r="90" spans="1:39" ht="13.5" customHeight="1" x14ac:dyDescent="0.15">
      <c r="A90" s="420" t="s">
        <v>100</v>
      </c>
      <c r="B90" s="420"/>
      <c r="C90" s="419">
        <f>IF(SUMIF($W$50:$W$86,1,$AG$50:$AG$86)=0,0,SUMIF($W$50:$W$86,1,$AG$50:$AG$86))</f>
        <v>0</v>
      </c>
      <c r="D90" s="419"/>
      <c r="E90" s="420" t="s">
        <v>90</v>
      </c>
      <c r="F90" s="420"/>
      <c r="G90" s="419">
        <f>IF(SUMIF($W$50:$W$86,2,$AG$50:$AG$86)=0,0,SUMIF($W$50:$W$86,2,$AG50:$AG$86))</f>
        <v>0</v>
      </c>
      <c r="H90" s="419"/>
      <c r="I90" s="420" t="s">
        <v>91</v>
      </c>
      <c r="J90" s="420"/>
      <c r="K90" s="419">
        <f>IF(SUMIF($W$50:$W$86,3,$AG$50:$AG$86)=0,0,SUMIF($W$50:$W$86,3,$AG$50:$AG$86))</f>
        <v>0</v>
      </c>
      <c r="L90" s="419"/>
      <c r="M90" s="147" t="s">
        <v>16</v>
      </c>
      <c r="N90" s="419">
        <f>SUM($C$90,$G$90,$K$90)</f>
        <v>0</v>
      </c>
      <c r="O90" s="419"/>
      <c r="P90" s="141"/>
      <c r="Q90" s="141"/>
      <c r="R90" s="141"/>
      <c r="S90" s="141"/>
      <c r="T90" s="141"/>
      <c r="U90" s="141"/>
      <c r="V90" s="141"/>
      <c r="W90" s="141"/>
      <c r="X90" s="141"/>
      <c r="AB90" s="78"/>
      <c r="AC90" s="86"/>
      <c r="AD90" s="86"/>
      <c r="AE90" s="86"/>
      <c r="AF90" s="84"/>
      <c r="AG90" s="84"/>
      <c r="AH90" s="314"/>
      <c r="AL90" s="87"/>
      <c r="AM90" s="88"/>
    </row>
    <row r="91" spans="1:39" ht="23.25" customHeight="1" x14ac:dyDescent="0.15">
      <c r="A91" s="126"/>
      <c r="B91" s="126"/>
      <c r="C91" s="139"/>
      <c r="D91" s="139"/>
      <c r="E91" s="139"/>
      <c r="F91" s="139"/>
      <c r="G91" s="139"/>
      <c r="H91" s="139"/>
      <c r="I91" s="140"/>
      <c r="J91" s="140"/>
      <c r="K91" s="140"/>
      <c r="L91" s="530" t="str">
        <f>$K$6</f>
        <v>（ 　　年　　月 ）</v>
      </c>
      <c r="M91" s="530"/>
      <c r="N91" s="530"/>
      <c r="O91" s="530"/>
      <c r="P91" s="530"/>
      <c r="Q91" s="530"/>
      <c r="R91" s="144" t="s">
        <v>95</v>
      </c>
      <c r="S91" s="149"/>
      <c r="T91" s="149"/>
      <c r="U91" s="149"/>
      <c r="V91" s="421" t="str">
        <f>$R$6</f>
        <v/>
      </c>
      <c r="W91" s="421"/>
      <c r="X91" s="421"/>
      <c r="AB91" s="78"/>
      <c r="AC91" s="86"/>
      <c r="AD91" s="86"/>
      <c r="AE91" s="86"/>
      <c r="AF91" s="137"/>
      <c r="AG91" s="137"/>
      <c r="AH91" s="314"/>
      <c r="AL91" s="87"/>
      <c r="AM91" s="88"/>
    </row>
    <row r="92" spans="1:39" ht="29.25" customHeight="1" x14ac:dyDescent="0.15">
      <c r="A92" s="469"/>
      <c r="B92" s="470"/>
      <c r="C92" s="206" t="s">
        <v>133</v>
      </c>
      <c r="D92" s="215"/>
      <c r="E92" s="204" t="s">
        <v>67</v>
      </c>
      <c r="F92" s="215"/>
      <c r="G92" s="204" t="s">
        <v>86</v>
      </c>
      <c r="H92" s="215"/>
      <c r="I92" s="204" t="s">
        <v>67</v>
      </c>
      <c r="J92" s="215"/>
      <c r="K92" s="205" t="s">
        <v>87</v>
      </c>
      <c r="L92" s="207" t="s">
        <v>68</v>
      </c>
      <c r="M92" s="216"/>
      <c r="N92" s="203" t="s">
        <v>88</v>
      </c>
      <c r="O92" s="215"/>
      <c r="P92" s="203" t="s">
        <v>87</v>
      </c>
      <c r="Q92" s="207" t="s">
        <v>130</v>
      </c>
      <c r="R92" s="249"/>
      <c r="S92" s="203" t="s">
        <v>88</v>
      </c>
      <c r="T92" s="215"/>
      <c r="U92" s="203" t="s">
        <v>87</v>
      </c>
      <c r="V92" s="207" t="s">
        <v>127</v>
      </c>
      <c r="W92" s="217"/>
      <c r="X92" s="208" t="s">
        <v>37</v>
      </c>
      <c r="Z92" s="133"/>
      <c r="AA92" s="132"/>
      <c r="AC92" s="132">
        <f>IF(OR(D92="",F92=""),0,TIME(D92,F92,0))</f>
        <v>0</v>
      </c>
      <c r="AD92" s="132">
        <f>IF(OR(D92="",F92="",H92="",J92=""),0,TIME(H92,J92,0))</f>
        <v>0</v>
      </c>
      <c r="AE92" s="132">
        <f>IF(OR(D92="",F92=""),0,TIME(M92,O92,0))</f>
        <v>0</v>
      </c>
      <c r="AF92" s="137">
        <f>AD92-AC92-AE92</f>
        <v>0</v>
      </c>
      <c r="AG92" s="137">
        <f>TIME(R92,T92,)</f>
        <v>0</v>
      </c>
      <c r="AH92" s="314" t="str">
        <f>IF(AF92&gt;=AG92,"","ERR")</f>
        <v/>
      </c>
    </row>
    <row r="93" spans="1:39" ht="15" customHeight="1" x14ac:dyDescent="0.2">
      <c r="A93" s="471"/>
      <c r="B93" s="472"/>
      <c r="C93" s="417" t="s">
        <v>132</v>
      </c>
      <c r="D93" s="210"/>
      <c r="E93" s="211" t="str">
        <f>IF(AH92="ERR","研修時間を確認してください","")</f>
        <v/>
      </c>
      <c r="F93" s="210"/>
      <c r="G93" s="210"/>
      <c r="H93" s="211"/>
      <c r="I93" s="210"/>
      <c r="J93" s="210"/>
      <c r="K93" s="210"/>
      <c r="L93" s="210"/>
      <c r="M93" s="210"/>
      <c r="N93" s="210"/>
      <c r="O93" s="210"/>
      <c r="P93" s="210"/>
      <c r="Q93" s="212" t="str">
        <f>IF(AH93="ERR","助成対象研修人数を入力してください","")</f>
        <v/>
      </c>
      <c r="R93" s="213"/>
      <c r="S93" s="213"/>
      <c r="T93" s="213"/>
      <c r="U93" s="213"/>
      <c r="V93" s="213"/>
      <c r="W93" s="213"/>
      <c r="X93" s="214"/>
      <c r="AB93" s="78"/>
      <c r="AC93" s="86"/>
      <c r="AD93" s="86"/>
      <c r="AE93" s="86"/>
      <c r="AF93" s="84"/>
      <c r="AG93" s="84"/>
      <c r="AH93" s="314" t="str">
        <f>IF(W92&lt;&gt;"","",IF(R92&lt;&gt;"","ERR",""))</f>
        <v/>
      </c>
      <c r="AJ93" s="256"/>
      <c r="AL93" s="87"/>
      <c r="AM93" s="88"/>
    </row>
    <row r="94" spans="1:39" ht="24" customHeight="1" thickBot="1" x14ac:dyDescent="0.25">
      <c r="A94" s="471"/>
      <c r="B94" s="472"/>
      <c r="C94" s="418"/>
      <c r="D94" s="464"/>
      <c r="E94" s="465"/>
      <c r="F94" s="465"/>
      <c r="G94" s="465"/>
      <c r="H94" s="465"/>
      <c r="I94" s="465"/>
      <c r="J94" s="465"/>
      <c r="K94" s="465"/>
      <c r="L94" s="465"/>
      <c r="M94" s="465"/>
      <c r="N94" s="465"/>
      <c r="O94" s="465"/>
      <c r="P94" s="465"/>
      <c r="Q94" s="465"/>
      <c r="R94" s="465"/>
      <c r="S94" s="465"/>
      <c r="T94" s="465"/>
      <c r="U94" s="465"/>
      <c r="V94" s="465"/>
      <c r="W94" s="465"/>
      <c r="X94" s="466"/>
      <c r="AB94" s="78"/>
      <c r="AC94" s="86"/>
      <c r="AD94" s="86"/>
      <c r="AE94" s="86"/>
      <c r="AF94" s="84"/>
      <c r="AG94" s="84"/>
      <c r="AH94" s="314"/>
      <c r="AJ94" s="256"/>
      <c r="AL94" s="87"/>
      <c r="AM94" s="88"/>
    </row>
    <row r="95" spans="1:39" ht="24" customHeight="1" thickBot="1" x14ac:dyDescent="0.2">
      <c r="A95" s="473"/>
      <c r="B95" s="474"/>
      <c r="C95" s="250"/>
      <c r="D95" s="467"/>
      <c r="E95" s="467"/>
      <c r="F95" s="467"/>
      <c r="G95" s="467"/>
      <c r="H95" s="467"/>
      <c r="I95" s="467"/>
      <c r="J95" s="467"/>
      <c r="K95" s="467"/>
      <c r="L95" s="467"/>
      <c r="M95" s="467"/>
      <c r="N95" s="467"/>
      <c r="O95" s="467"/>
      <c r="P95" s="467"/>
      <c r="Q95" s="467"/>
      <c r="R95" s="467"/>
      <c r="S95" s="467"/>
      <c r="T95" s="467"/>
      <c r="U95" s="467"/>
      <c r="V95" s="467"/>
      <c r="W95" s="467"/>
      <c r="X95" s="468"/>
      <c r="AB95" s="78"/>
      <c r="AC95" s="86"/>
      <c r="AD95" s="86"/>
      <c r="AE95" s="86"/>
      <c r="AF95" s="84"/>
      <c r="AG95" s="84"/>
      <c r="AH95" s="314"/>
      <c r="AL95" s="87"/>
      <c r="AM95" s="88"/>
    </row>
    <row r="96" spans="1:39" ht="29.25" customHeight="1" x14ac:dyDescent="0.15">
      <c r="A96" s="469"/>
      <c r="B96" s="470"/>
      <c r="C96" s="206" t="s">
        <v>133</v>
      </c>
      <c r="D96" s="215"/>
      <c r="E96" s="204" t="s">
        <v>67</v>
      </c>
      <c r="F96" s="215"/>
      <c r="G96" s="204" t="s">
        <v>86</v>
      </c>
      <c r="H96" s="215"/>
      <c r="I96" s="204" t="s">
        <v>67</v>
      </c>
      <c r="J96" s="215"/>
      <c r="K96" s="205" t="s">
        <v>87</v>
      </c>
      <c r="L96" s="207" t="s">
        <v>68</v>
      </c>
      <c r="M96" s="216"/>
      <c r="N96" s="203" t="s">
        <v>88</v>
      </c>
      <c r="O96" s="215"/>
      <c r="P96" s="203" t="s">
        <v>87</v>
      </c>
      <c r="Q96" s="207" t="s">
        <v>130</v>
      </c>
      <c r="R96" s="249"/>
      <c r="S96" s="203" t="s">
        <v>88</v>
      </c>
      <c r="T96" s="215"/>
      <c r="U96" s="203" t="s">
        <v>87</v>
      </c>
      <c r="V96" s="207" t="s">
        <v>127</v>
      </c>
      <c r="W96" s="217"/>
      <c r="X96" s="208" t="s">
        <v>37</v>
      </c>
      <c r="Z96" s="133"/>
      <c r="AA96" s="132"/>
      <c r="AC96" s="132">
        <f>IF(OR(D96="",F96=""),0,TIME(D96,F96,0))</f>
        <v>0</v>
      </c>
      <c r="AD96" s="132">
        <f>IF(OR(D96="",F96="",H96="",J96=""),0,TIME(H96,J96,0))</f>
        <v>0</v>
      </c>
      <c r="AE96" s="132">
        <f>IF(OR(D96="",F96=""),0,TIME(M96,O96,0))</f>
        <v>0</v>
      </c>
      <c r="AF96" s="137">
        <f>AD96-AC96-AE96</f>
        <v>0</v>
      </c>
      <c r="AG96" s="137">
        <f>TIME(R96,T96,)</f>
        <v>0</v>
      </c>
      <c r="AH96" s="314" t="str">
        <f>IF(AF96&gt;=AG96,"","ERR")</f>
        <v/>
      </c>
    </row>
    <row r="97" spans="1:39" ht="15" customHeight="1" x14ac:dyDescent="0.2">
      <c r="A97" s="471"/>
      <c r="B97" s="472"/>
      <c r="C97" s="417" t="s">
        <v>132</v>
      </c>
      <c r="D97" s="210"/>
      <c r="E97" s="211" t="str">
        <f>IF(AH96="ERR","研修時間を確認してください","")</f>
        <v/>
      </c>
      <c r="F97" s="210"/>
      <c r="G97" s="210"/>
      <c r="H97" s="211"/>
      <c r="I97" s="210"/>
      <c r="J97" s="210"/>
      <c r="K97" s="210"/>
      <c r="L97" s="210"/>
      <c r="M97" s="210"/>
      <c r="N97" s="210"/>
      <c r="O97" s="210"/>
      <c r="P97" s="210"/>
      <c r="Q97" s="212" t="str">
        <f>IF(AH97="ERR","助成対象研修人数を入力してください","")</f>
        <v/>
      </c>
      <c r="R97" s="213"/>
      <c r="S97" s="213"/>
      <c r="T97" s="213"/>
      <c r="U97" s="213"/>
      <c r="V97" s="213"/>
      <c r="W97" s="213"/>
      <c r="X97" s="214"/>
      <c r="AB97" s="78"/>
      <c r="AC97" s="86"/>
      <c r="AD97" s="86"/>
      <c r="AE97" s="86"/>
      <c r="AF97" s="84"/>
      <c r="AG97" s="84"/>
      <c r="AH97" s="314" t="str">
        <f>IF(W96&lt;&gt;"","",IF(R96&lt;&gt;"","ERR",""))</f>
        <v/>
      </c>
      <c r="AJ97" s="256"/>
      <c r="AL97" s="87"/>
      <c r="AM97" s="88"/>
    </row>
    <row r="98" spans="1:39" ht="24" customHeight="1" thickBot="1" x14ac:dyDescent="0.25">
      <c r="A98" s="471"/>
      <c r="B98" s="472"/>
      <c r="C98" s="418"/>
      <c r="D98" s="464"/>
      <c r="E98" s="465"/>
      <c r="F98" s="465"/>
      <c r="G98" s="465"/>
      <c r="H98" s="465"/>
      <c r="I98" s="465"/>
      <c r="J98" s="465"/>
      <c r="K98" s="465"/>
      <c r="L98" s="465"/>
      <c r="M98" s="465"/>
      <c r="N98" s="465"/>
      <c r="O98" s="465"/>
      <c r="P98" s="465"/>
      <c r="Q98" s="465"/>
      <c r="R98" s="465"/>
      <c r="S98" s="465"/>
      <c r="T98" s="465"/>
      <c r="U98" s="465"/>
      <c r="V98" s="465"/>
      <c r="W98" s="465"/>
      <c r="X98" s="466"/>
      <c r="AB98" s="78"/>
      <c r="AC98" s="86"/>
      <c r="AD98" s="86"/>
      <c r="AE98" s="86"/>
      <c r="AF98" s="84"/>
      <c r="AG98" s="84"/>
      <c r="AH98" s="314"/>
      <c r="AJ98" s="256"/>
      <c r="AL98" s="87"/>
      <c r="AM98" s="88"/>
    </row>
    <row r="99" spans="1:39" ht="24" customHeight="1" thickBot="1" x14ac:dyDescent="0.2">
      <c r="A99" s="473"/>
      <c r="B99" s="474"/>
      <c r="C99" s="250"/>
      <c r="D99" s="467"/>
      <c r="E99" s="467"/>
      <c r="F99" s="467"/>
      <c r="G99" s="467"/>
      <c r="H99" s="467"/>
      <c r="I99" s="467"/>
      <c r="J99" s="467"/>
      <c r="K99" s="467"/>
      <c r="L99" s="467"/>
      <c r="M99" s="467"/>
      <c r="N99" s="467"/>
      <c r="O99" s="467"/>
      <c r="P99" s="467"/>
      <c r="Q99" s="467"/>
      <c r="R99" s="467"/>
      <c r="S99" s="467"/>
      <c r="T99" s="467"/>
      <c r="U99" s="467"/>
      <c r="V99" s="467"/>
      <c r="W99" s="467"/>
      <c r="X99" s="468"/>
      <c r="AB99" s="78"/>
      <c r="AC99" s="86"/>
      <c r="AD99" s="86"/>
      <c r="AE99" s="86"/>
      <c r="AF99" s="84"/>
      <c r="AG99" s="84"/>
      <c r="AH99" s="314"/>
      <c r="AL99" s="87"/>
      <c r="AM99" s="88"/>
    </row>
    <row r="100" spans="1:39" ht="29.25" customHeight="1" x14ac:dyDescent="0.15">
      <c r="A100" s="469"/>
      <c r="B100" s="470"/>
      <c r="C100" s="206" t="s">
        <v>133</v>
      </c>
      <c r="D100" s="215"/>
      <c r="E100" s="204" t="s">
        <v>67</v>
      </c>
      <c r="F100" s="215"/>
      <c r="G100" s="204" t="s">
        <v>86</v>
      </c>
      <c r="H100" s="215"/>
      <c r="I100" s="204" t="s">
        <v>67</v>
      </c>
      <c r="J100" s="215"/>
      <c r="K100" s="205" t="s">
        <v>87</v>
      </c>
      <c r="L100" s="207" t="s">
        <v>68</v>
      </c>
      <c r="M100" s="216"/>
      <c r="N100" s="203" t="s">
        <v>88</v>
      </c>
      <c r="O100" s="215"/>
      <c r="P100" s="203" t="s">
        <v>87</v>
      </c>
      <c r="Q100" s="207" t="s">
        <v>130</v>
      </c>
      <c r="R100" s="249"/>
      <c r="S100" s="203" t="s">
        <v>88</v>
      </c>
      <c r="T100" s="215"/>
      <c r="U100" s="203" t="s">
        <v>87</v>
      </c>
      <c r="V100" s="207" t="s">
        <v>127</v>
      </c>
      <c r="W100" s="217"/>
      <c r="X100" s="208" t="s">
        <v>37</v>
      </c>
      <c r="Z100" s="133"/>
      <c r="AA100" s="132"/>
      <c r="AC100" s="132">
        <f>IF(OR(D100="",F100=""),0,TIME(D100,F100,0))</f>
        <v>0</v>
      </c>
      <c r="AD100" s="132">
        <f>IF(OR(D100="",F100="",H100="",J100=""),0,TIME(H100,J100,0))</f>
        <v>0</v>
      </c>
      <c r="AE100" s="132">
        <f>IF(OR(D100="",F100=""),0,TIME(M100,O100,0))</f>
        <v>0</v>
      </c>
      <c r="AF100" s="137">
        <f>AD100-AC100-AE100</f>
        <v>0</v>
      </c>
      <c r="AG100" s="137">
        <f>TIME(R100,T100,)</f>
        <v>0</v>
      </c>
      <c r="AH100" s="314" t="str">
        <f>IF(AF100&gt;=AG100,"","ERR")</f>
        <v/>
      </c>
    </row>
    <row r="101" spans="1:39" ht="15" customHeight="1" x14ac:dyDescent="0.2">
      <c r="A101" s="471"/>
      <c r="B101" s="472"/>
      <c r="C101" s="417" t="s">
        <v>132</v>
      </c>
      <c r="D101" s="210"/>
      <c r="E101" s="211" t="str">
        <f>IF(AH100="ERR","研修時間を確認してください","")</f>
        <v/>
      </c>
      <c r="F101" s="210"/>
      <c r="G101" s="210"/>
      <c r="H101" s="211"/>
      <c r="I101" s="210"/>
      <c r="J101" s="210"/>
      <c r="K101" s="210"/>
      <c r="L101" s="210"/>
      <c r="M101" s="210"/>
      <c r="N101" s="210"/>
      <c r="O101" s="210"/>
      <c r="P101" s="210"/>
      <c r="Q101" s="212" t="str">
        <f>IF(AH101="ERR","助成対象研修人数を入力してください","")</f>
        <v/>
      </c>
      <c r="R101" s="213"/>
      <c r="S101" s="213"/>
      <c r="T101" s="213"/>
      <c r="U101" s="213"/>
      <c r="V101" s="213"/>
      <c r="W101" s="213"/>
      <c r="X101" s="214"/>
      <c r="AB101" s="78"/>
      <c r="AC101" s="86"/>
      <c r="AD101" s="86"/>
      <c r="AE101" s="86"/>
      <c r="AF101" s="84"/>
      <c r="AG101" s="84"/>
      <c r="AH101" s="314" t="str">
        <f>IF(W100&lt;&gt;"","",IF(R100&lt;&gt;"","ERR",""))</f>
        <v/>
      </c>
      <c r="AJ101" s="256"/>
      <c r="AL101" s="87"/>
      <c r="AM101" s="88"/>
    </row>
    <row r="102" spans="1:39" ht="24" customHeight="1" thickBot="1" x14ac:dyDescent="0.25">
      <c r="A102" s="471"/>
      <c r="B102" s="472"/>
      <c r="C102" s="418"/>
      <c r="D102" s="464"/>
      <c r="E102" s="465"/>
      <c r="F102" s="465"/>
      <c r="G102" s="465"/>
      <c r="H102" s="465"/>
      <c r="I102" s="465"/>
      <c r="J102" s="465"/>
      <c r="K102" s="465"/>
      <c r="L102" s="465"/>
      <c r="M102" s="465"/>
      <c r="N102" s="465"/>
      <c r="O102" s="465"/>
      <c r="P102" s="465"/>
      <c r="Q102" s="465"/>
      <c r="R102" s="465"/>
      <c r="S102" s="465"/>
      <c r="T102" s="465"/>
      <c r="U102" s="465"/>
      <c r="V102" s="465"/>
      <c r="W102" s="465"/>
      <c r="X102" s="466"/>
      <c r="AB102" s="78"/>
      <c r="AC102" s="86"/>
      <c r="AD102" s="86"/>
      <c r="AE102" s="86"/>
      <c r="AF102" s="84"/>
      <c r="AG102" s="84"/>
      <c r="AH102" s="314"/>
      <c r="AJ102" s="256"/>
      <c r="AL102" s="87"/>
      <c r="AM102" s="88"/>
    </row>
    <row r="103" spans="1:39" ht="24" customHeight="1" thickBot="1" x14ac:dyDescent="0.2">
      <c r="A103" s="473"/>
      <c r="B103" s="474"/>
      <c r="C103" s="250"/>
      <c r="D103" s="467"/>
      <c r="E103" s="467"/>
      <c r="F103" s="467"/>
      <c r="G103" s="467"/>
      <c r="H103" s="467"/>
      <c r="I103" s="467"/>
      <c r="J103" s="467"/>
      <c r="K103" s="467"/>
      <c r="L103" s="467"/>
      <c r="M103" s="467"/>
      <c r="N103" s="467"/>
      <c r="O103" s="467"/>
      <c r="P103" s="467"/>
      <c r="Q103" s="467"/>
      <c r="R103" s="467"/>
      <c r="S103" s="467"/>
      <c r="T103" s="467"/>
      <c r="U103" s="467"/>
      <c r="V103" s="467"/>
      <c r="W103" s="467"/>
      <c r="X103" s="468"/>
      <c r="AB103" s="78"/>
      <c r="AC103" s="86"/>
      <c r="AD103" s="86"/>
      <c r="AE103" s="86"/>
      <c r="AF103" s="84"/>
      <c r="AG103" s="84"/>
      <c r="AH103" s="314"/>
      <c r="AL103" s="87"/>
      <c r="AM103" s="88"/>
    </row>
    <row r="104" spans="1:39" ht="29.25" customHeight="1" x14ac:dyDescent="0.15">
      <c r="A104" s="469"/>
      <c r="B104" s="470"/>
      <c r="C104" s="206" t="s">
        <v>133</v>
      </c>
      <c r="D104" s="215"/>
      <c r="E104" s="204" t="s">
        <v>67</v>
      </c>
      <c r="F104" s="215"/>
      <c r="G104" s="204" t="s">
        <v>86</v>
      </c>
      <c r="H104" s="215"/>
      <c r="I104" s="204" t="s">
        <v>67</v>
      </c>
      <c r="J104" s="215"/>
      <c r="K104" s="205" t="s">
        <v>87</v>
      </c>
      <c r="L104" s="207" t="s">
        <v>68</v>
      </c>
      <c r="M104" s="216"/>
      <c r="N104" s="203" t="s">
        <v>88</v>
      </c>
      <c r="O104" s="215"/>
      <c r="P104" s="203" t="s">
        <v>87</v>
      </c>
      <c r="Q104" s="207" t="s">
        <v>130</v>
      </c>
      <c r="R104" s="249"/>
      <c r="S104" s="203" t="s">
        <v>88</v>
      </c>
      <c r="T104" s="215"/>
      <c r="U104" s="203" t="s">
        <v>87</v>
      </c>
      <c r="V104" s="207" t="s">
        <v>127</v>
      </c>
      <c r="W104" s="217"/>
      <c r="X104" s="208" t="s">
        <v>37</v>
      </c>
      <c r="Z104" s="133"/>
      <c r="AA104" s="132"/>
      <c r="AC104" s="132">
        <f>IF(OR(D104="",F104=""),0,TIME(D104,F104,0))</f>
        <v>0</v>
      </c>
      <c r="AD104" s="132">
        <f>IF(OR(D104="",F104="",H104="",J104=""),0,TIME(H104,J104,0))</f>
        <v>0</v>
      </c>
      <c r="AE104" s="132">
        <f>IF(OR(D104="",F104=""),0,TIME(M104,O104,0))</f>
        <v>0</v>
      </c>
      <c r="AF104" s="137">
        <f>AD104-AC104-AE104</f>
        <v>0</v>
      </c>
      <c r="AG104" s="137">
        <f>TIME(R104,T104,)</f>
        <v>0</v>
      </c>
      <c r="AH104" s="314" t="str">
        <f>IF(AF104&gt;=AG104,"","ERR")</f>
        <v/>
      </c>
    </row>
    <row r="105" spans="1:39" ht="15" customHeight="1" x14ac:dyDescent="0.2">
      <c r="A105" s="471"/>
      <c r="B105" s="472"/>
      <c r="C105" s="417" t="s">
        <v>132</v>
      </c>
      <c r="D105" s="210"/>
      <c r="E105" s="211" t="str">
        <f>IF(AH104="ERR","研修時間を確認してください","")</f>
        <v/>
      </c>
      <c r="F105" s="210"/>
      <c r="G105" s="210"/>
      <c r="H105" s="211"/>
      <c r="I105" s="210"/>
      <c r="J105" s="210"/>
      <c r="K105" s="210"/>
      <c r="L105" s="210"/>
      <c r="M105" s="210"/>
      <c r="N105" s="210"/>
      <c r="O105" s="210"/>
      <c r="P105" s="210"/>
      <c r="Q105" s="212" t="str">
        <f>IF(AH105="ERR","助成対象研修人数を入力してください","")</f>
        <v/>
      </c>
      <c r="R105" s="213"/>
      <c r="S105" s="213"/>
      <c r="T105" s="213"/>
      <c r="U105" s="213"/>
      <c r="V105" s="213"/>
      <c r="W105" s="213"/>
      <c r="X105" s="214"/>
      <c r="AB105" s="78"/>
      <c r="AC105" s="86"/>
      <c r="AD105" s="86"/>
      <c r="AE105" s="86"/>
      <c r="AF105" s="84"/>
      <c r="AG105" s="84"/>
      <c r="AH105" s="314" t="str">
        <f>IF(W104&lt;&gt;"","",IF(R104&lt;&gt;"","ERR",""))</f>
        <v/>
      </c>
      <c r="AJ105" s="256"/>
      <c r="AL105" s="87"/>
      <c r="AM105" s="88"/>
    </row>
    <row r="106" spans="1:39" ht="24" customHeight="1" thickBot="1" x14ac:dyDescent="0.25">
      <c r="A106" s="471"/>
      <c r="B106" s="472"/>
      <c r="C106" s="418"/>
      <c r="D106" s="464"/>
      <c r="E106" s="465"/>
      <c r="F106" s="465"/>
      <c r="G106" s="465"/>
      <c r="H106" s="465"/>
      <c r="I106" s="465"/>
      <c r="J106" s="465"/>
      <c r="K106" s="465"/>
      <c r="L106" s="465"/>
      <c r="M106" s="465"/>
      <c r="N106" s="465"/>
      <c r="O106" s="465"/>
      <c r="P106" s="465"/>
      <c r="Q106" s="465"/>
      <c r="R106" s="465"/>
      <c r="S106" s="465"/>
      <c r="T106" s="465"/>
      <c r="U106" s="465"/>
      <c r="V106" s="465"/>
      <c r="W106" s="465"/>
      <c r="X106" s="466"/>
      <c r="AB106" s="78"/>
      <c r="AC106" s="86"/>
      <c r="AD106" s="86"/>
      <c r="AE106" s="86"/>
      <c r="AF106" s="84"/>
      <c r="AG106" s="84"/>
      <c r="AH106" s="314"/>
      <c r="AJ106" s="256"/>
      <c r="AL106" s="87"/>
      <c r="AM106" s="88"/>
    </row>
    <row r="107" spans="1:39" ht="24" customHeight="1" thickBot="1" x14ac:dyDescent="0.2">
      <c r="A107" s="473"/>
      <c r="B107" s="474"/>
      <c r="C107" s="250"/>
      <c r="D107" s="467"/>
      <c r="E107" s="467"/>
      <c r="F107" s="467"/>
      <c r="G107" s="467"/>
      <c r="H107" s="467"/>
      <c r="I107" s="467"/>
      <c r="J107" s="467"/>
      <c r="K107" s="467"/>
      <c r="L107" s="467"/>
      <c r="M107" s="467"/>
      <c r="N107" s="467"/>
      <c r="O107" s="467"/>
      <c r="P107" s="467"/>
      <c r="Q107" s="467"/>
      <c r="R107" s="467"/>
      <c r="S107" s="467"/>
      <c r="T107" s="467"/>
      <c r="U107" s="467"/>
      <c r="V107" s="467"/>
      <c r="W107" s="467"/>
      <c r="X107" s="468"/>
      <c r="AB107" s="78"/>
      <c r="AC107" s="86"/>
      <c r="AD107" s="86"/>
      <c r="AE107" s="86"/>
      <c r="AF107" s="84"/>
      <c r="AG107" s="84"/>
      <c r="AH107" s="314"/>
      <c r="AL107" s="87"/>
      <c r="AM107" s="88"/>
    </row>
    <row r="108" spans="1:39" ht="29.25" customHeight="1" x14ac:dyDescent="0.15">
      <c r="A108" s="469"/>
      <c r="B108" s="470"/>
      <c r="C108" s="206" t="s">
        <v>133</v>
      </c>
      <c r="D108" s="215"/>
      <c r="E108" s="204" t="s">
        <v>67</v>
      </c>
      <c r="F108" s="215"/>
      <c r="G108" s="204" t="s">
        <v>86</v>
      </c>
      <c r="H108" s="215"/>
      <c r="I108" s="204" t="s">
        <v>67</v>
      </c>
      <c r="J108" s="215"/>
      <c r="K108" s="205" t="s">
        <v>87</v>
      </c>
      <c r="L108" s="207" t="s">
        <v>68</v>
      </c>
      <c r="M108" s="216"/>
      <c r="N108" s="203" t="s">
        <v>88</v>
      </c>
      <c r="O108" s="215"/>
      <c r="P108" s="203" t="s">
        <v>87</v>
      </c>
      <c r="Q108" s="207" t="s">
        <v>130</v>
      </c>
      <c r="R108" s="249"/>
      <c r="S108" s="203" t="s">
        <v>88</v>
      </c>
      <c r="T108" s="215"/>
      <c r="U108" s="203" t="s">
        <v>87</v>
      </c>
      <c r="V108" s="207" t="s">
        <v>127</v>
      </c>
      <c r="W108" s="217"/>
      <c r="X108" s="208" t="s">
        <v>37</v>
      </c>
      <c r="Z108" s="133"/>
      <c r="AA108" s="132"/>
      <c r="AC108" s="132">
        <f>IF(OR(D108="",F108=""),0,TIME(D108,F108,0))</f>
        <v>0</v>
      </c>
      <c r="AD108" s="132">
        <f>IF(OR(D108="",F108="",H108="",J108=""),0,TIME(H108,J108,0))</f>
        <v>0</v>
      </c>
      <c r="AE108" s="132">
        <f>IF(OR(D108="",F108=""),0,TIME(M108,O108,0))</f>
        <v>0</v>
      </c>
      <c r="AF108" s="137">
        <f>AD108-AC108-AE108</f>
        <v>0</v>
      </c>
      <c r="AG108" s="137">
        <f>TIME(R108,T108,)</f>
        <v>0</v>
      </c>
      <c r="AH108" s="314" t="str">
        <f>IF(AF108&gt;=AG108,"","ERR")</f>
        <v/>
      </c>
    </row>
    <row r="109" spans="1:39" ht="15" customHeight="1" x14ac:dyDescent="0.2">
      <c r="A109" s="471"/>
      <c r="B109" s="472"/>
      <c r="C109" s="417" t="s">
        <v>132</v>
      </c>
      <c r="D109" s="210"/>
      <c r="E109" s="211" t="str">
        <f>IF(AH108="ERR","研修時間を確認してください","")</f>
        <v/>
      </c>
      <c r="F109" s="210"/>
      <c r="G109" s="210"/>
      <c r="H109" s="211"/>
      <c r="I109" s="210"/>
      <c r="J109" s="210"/>
      <c r="K109" s="210"/>
      <c r="L109" s="210"/>
      <c r="M109" s="210"/>
      <c r="N109" s="210"/>
      <c r="O109" s="210"/>
      <c r="P109" s="210"/>
      <c r="Q109" s="212" t="str">
        <f>IF(AH109="ERR","助成対象研修人数を入力してください","")</f>
        <v/>
      </c>
      <c r="R109" s="213"/>
      <c r="S109" s="213"/>
      <c r="T109" s="213"/>
      <c r="U109" s="213"/>
      <c r="V109" s="213"/>
      <c r="W109" s="213"/>
      <c r="X109" s="214"/>
      <c r="AB109" s="78"/>
      <c r="AC109" s="86"/>
      <c r="AD109" s="86"/>
      <c r="AE109" s="86"/>
      <c r="AF109" s="84"/>
      <c r="AG109" s="84"/>
      <c r="AH109" s="314" t="str">
        <f>IF(W108&lt;&gt;"","",IF(R108&lt;&gt;"","ERR",""))</f>
        <v/>
      </c>
      <c r="AJ109" s="256"/>
      <c r="AL109" s="87"/>
      <c r="AM109" s="88"/>
    </row>
    <row r="110" spans="1:39" ht="24" customHeight="1" thickBot="1" x14ac:dyDescent="0.25">
      <c r="A110" s="471"/>
      <c r="B110" s="472"/>
      <c r="C110" s="418"/>
      <c r="D110" s="464"/>
      <c r="E110" s="465"/>
      <c r="F110" s="465"/>
      <c r="G110" s="465"/>
      <c r="H110" s="465"/>
      <c r="I110" s="465"/>
      <c r="J110" s="465"/>
      <c r="K110" s="465"/>
      <c r="L110" s="465"/>
      <c r="M110" s="465"/>
      <c r="N110" s="465"/>
      <c r="O110" s="465"/>
      <c r="P110" s="465"/>
      <c r="Q110" s="465"/>
      <c r="R110" s="465"/>
      <c r="S110" s="465"/>
      <c r="T110" s="465"/>
      <c r="U110" s="465"/>
      <c r="V110" s="465"/>
      <c r="W110" s="465"/>
      <c r="X110" s="466"/>
      <c r="AB110" s="78"/>
      <c r="AC110" s="86"/>
      <c r="AD110" s="86"/>
      <c r="AE110" s="86"/>
      <c r="AF110" s="84"/>
      <c r="AG110" s="84"/>
      <c r="AH110" s="314"/>
      <c r="AJ110" s="256"/>
      <c r="AL110" s="87"/>
      <c r="AM110" s="88"/>
    </row>
    <row r="111" spans="1:39" ht="24" customHeight="1" thickBot="1" x14ac:dyDescent="0.2">
      <c r="A111" s="473"/>
      <c r="B111" s="474"/>
      <c r="C111" s="250"/>
      <c r="D111" s="467"/>
      <c r="E111" s="467"/>
      <c r="F111" s="467"/>
      <c r="G111" s="467"/>
      <c r="H111" s="467"/>
      <c r="I111" s="467"/>
      <c r="J111" s="467"/>
      <c r="K111" s="467"/>
      <c r="L111" s="467"/>
      <c r="M111" s="467"/>
      <c r="N111" s="467"/>
      <c r="O111" s="467"/>
      <c r="P111" s="467"/>
      <c r="Q111" s="467"/>
      <c r="R111" s="467"/>
      <c r="S111" s="467"/>
      <c r="T111" s="467"/>
      <c r="U111" s="467"/>
      <c r="V111" s="467"/>
      <c r="W111" s="467"/>
      <c r="X111" s="468"/>
      <c r="AB111" s="78"/>
      <c r="AC111" s="86"/>
      <c r="AD111" s="86"/>
      <c r="AE111" s="86"/>
      <c r="AF111" s="84"/>
      <c r="AG111" s="84"/>
      <c r="AH111" s="314"/>
      <c r="AL111" s="87"/>
      <c r="AM111" s="88"/>
    </row>
    <row r="112" spans="1:39" ht="29.25" customHeight="1" x14ac:dyDescent="0.15">
      <c r="A112" s="469"/>
      <c r="B112" s="470"/>
      <c r="C112" s="206" t="s">
        <v>133</v>
      </c>
      <c r="D112" s="215"/>
      <c r="E112" s="204" t="s">
        <v>67</v>
      </c>
      <c r="F112" s="215"/>
      <c r="G112" s="204" t="s">
        <v>86</v>
      </c>
      <c r="H112" s="215"/>
      <c r="I112" s="204" t="s">
        <v>67</v>
      </c>
      <c r="J112" s="215"/>
      <c r="K112" s="205" t="s">
        <v>87</v>
      </c>
      <c r="L112" s="207" t="s">
        <v>68</v>
      </c>
      <c r="M112" s="216"/>
      <c r="N112" s="203" t="s">
        <v>88</v>
      </c>
      <c r="O112" s="215"/>
      <c r="P112" s="203" t="s">
        <v>87</v>
      </c>
      <c r="Q112" s="207" t="s">
        <v>130</v>
      </c>
      <c r="R112" s="249"/>
      <c r="S112" s="203" t="s">
        <v>88</v>
      </c>
      <c r="T112" s="215"/>
      <c r="U112" s="203" t="s">
        <v>87</v>
      </c>
      <c r="V112" s="207" t="s">
        <v>127</v>
      </c>
      <c r="W112" s="217"/>
      <c r="X112" s="208" t="s">
        <v>37</v>
      </c>
      <c r="Z112" s="133"/>
      <c r="AA112" s="132"/>
      <c r="AC112" s="132">
        <f>IF(OR(D112="",F112=""),0,TIME(D112,F112,0))</f>
        <v>0</v>
      </c>
      <c r="AD112" s="132">
        <f>IF(OR(D112="",F112="",H112="",J112=""),0,TIME(H112,J112,0))</f>
        <v>0</v>
      </c>
      <c r="AE112" s="132">
        <f>IF(OR(D112="",F112=""),0,TIME(M112,O112,0))</f>
        <v>0</v>
      </c>
      <c r="AF112" s="137">
        <f>AD112-AC112-AE112</f>
        <v>0</v>
      </c>
      <c r="AG112" s="137">
        <f>TIME(R112,T112,)</f>
        <v>0</v>
      </c>
      <c r="AH112" s="314" t="str">
        <f>IF(AF112&gt;=AG112,"","ERR")</f>
        <v/>
      </c>
    </row>
    <row r="113" spans="1:39" ht="15" customHeight="1" x14ac:dyDescent="0.2">
      <c r="A113" s="471"/>
      <c r="B113" s="472"/>
      <c r="C113" s="417" t="s">
        <v>132</v>
      </c>
      <c r="D113" s="210"/>
      <c r="E113" s="211" t="str">
        <f>IF(AH112="ERR","研修時間を確認してください","")</f>
        <v/>
      </c>
      <c r="F113" s="210"/>
      <c r="G113" s="210"/>
      <c r="H113" s="211"/>
      <c r="I113" s="210"/>
      <c r="J113" s="210"/>
      <c r="K113" s="210"/>
      <c r="L113" s="210"/>
      <c r="M113" s="210"/>
      <c r="N113" s="210"/>
      <c r="O113" s="210"/>
      <c r="P113" s="210"/>
      <c r="Q113" s="212" t="str">
        <f>IF(AH113="ERR","助成対象研修人数を入力してください","")</f>
        <v/>
      </c>
      <c r="R113" s="213"/>
      <c r="S113" s="213"/>
      <c r="T113" s="213"/>
      <c r="U113" s="213"/>
      <c r="V113" s="213"/>
      <c r="W113" s="213"/>
      <c r="X113" s="214"/>
      <c r="AB113" s="78"/>
      <c r="AC113" s="86"/>
      <c r="AD113" s="86"/>
      <c r="AE113" s="86"/>
      <c r="AF113" s="84"/>
      <c r="AG113" s="84"/>
      <c r="AH113" s="314" t="str">
        <f>IF(W112&lt;&gt;"","",IF(R112&lt;&gt;"","ERR",""))</f>
        <v/>
      </c>
      <c r="AJ113" s="256"/>
      <c r="AL113" s="87"/>
      <c r="AM113" s="88"/>
    </row>
    <row r="114" spans="1:39" ht="24" customHeight="1" thickBot="1" x14ac:dyDescent="0.25">
      <c r="A114" s="471"/>
      <c r="B114" s="472"/>
      <c r="C114" s="418"/>
      <c r="D114" s="464"/>
      <c r="E114" s="465"/>
      <c r="F114" s="465"/>
      <c r="G114" s="465"/>
      <c r="H114" s="465"/>
      <c r="I114" s="465"/>
      <c r="J114" s="465"/>
      <c r="K114" s="465"/>
      <c r="L114" s="465"/>
      <c r="M114" s="465"/>
      <c r="N114" s="465"/>
      <c r="O114" s="465"/>
      <c r="P114" s="465"/>
      <c r="Q114" s="465"/>
      <c r="R114" s="465"/>
      <c r="S114" s="465"/>
      <c r="T114" s="465"/>
      <c r="U114" s="465"/>
      <c r="V114" s="465"/>
      <c r="W114" s="465"/>
      <c r="X114" s="466"/>
      <c r="AB114" s="78"/>
      <c r="AC114" s="86"/>
      <c r="AD114" s="86"/>
      <c r="AE114" s="86"/>
      <c r="AF114" s="84"/>
      <c r="AG114" s="84"/>
      <c r="AH114" s="314"/>
      <c r="AJ114" s="256"/>
      <c r="AL114" s="87"/>
      <c r="AM114" s="88"/>
    </row>
    <row r="115" spans="1:39" ht="24" customHeight="1" thickBot="1" x14ac:dyDescent="0.2">
      <c r="A115" s="473"/>
      <c r="B115" s="474"/>
      <c r="C115" s="250"/>
      <c r="D115" s="467"/>
      <c r="E115" s="467"/>
      <c r="F115" s="467"/>
      <c r="G115" s="467"/>
      <c r="H115" s="467"/>
      <c r="I115" s="467"/>
      <c r="J115" s="467"/>
      <c r="K115" s="467"/>
      <c r="L115" s="467"/>
      <c r="M115" s="467"/>
      <c r="N115" s="467"/>
      <c r="O115" s="467"/>
      <c r="P115" s="467"/>
      <c r="Q115" s="467"/>
      <c r="R115" s="467"/>
      <c r="S115" s="467"/>
      <c r="T115" s="467"/>
      <c r="U115" s="467"/>
      <c r="V115" s="467"/>
      <c r="W115" s="467"/>
      <c r="X115" s="468"/>
      <c r="AB115" s="78"/>
      <c r="AC115" s="86"/>
      <c r="AD115" s="86"/>
      <c r="AE115" s="86"/>
      <c r="AF115" s="84"/>
      <c r="AG115" s="84"/>
      <c r="AH115" s="314"/>
      <c r="AL115" s="87"/>
      <c r="AM115" s="88"/>
    </row>
    <row r="116" spans="1:39" ht="29.25" customHeight="1" x14ac:dyDescent="0.15">
      <c r="A116" s="469"/>
      <c r="B116" s="470"/>
      <c r="C116" s="206" t="s">
        <v>133</v>
      </c>
      <c r="D116" s="215"/>
      <c r="E116" s="204" t="s">
        <v>67</v>
      </c>
      <c r="F116" s="215"/>
      <c r="G116" s="204" t="s">
        <v>86</v>
      </c>
      <c r="H116" s="215"/>
      <c r="I116" s="204" t="s">
        <v>67</v>
      </c>
      <c r="J116" s="215"/>
      <c r="K116" s="205" t="s">
        <v>87</v>
      </c>
      <c r="L116" s="207" t="s">
        <v>68</v>
      </c>
      <c r="M116" s="216"/>
      <c r="N116" s="203" t="s">
        <v>88</v>
      </c>
      <c r="O116" s="215"/>
      <c r="P116" s="203" t="s">
        <v>87</v>
      </c>
      <c r="Q116" s="207" t="s">
        <v>130</v>
      </c>
      <c r="R116" s="249"/>
      <c r="S116" s="203" t="s">
        <v>88</v>
      </c>
      <c r="T116" s="215"/>
      <c r="U116" s="203" t="s">
        <v>87</v>
      </c>
      <c r="V116" s="207" t="s">
        <v>127</v>
      </c>
      <c r="W116" s="217"/>
      <c r="X116" s="208" t="s">
        <v>37</v>
      </c>
      <c r="Z116" s="133"/>
      <c r="AA116" s="132"/>
      <c r="AC116" s="132">
        <f>IF(OR(D116="",F116=""),0,TIME(D116,F116,0))</f>
        <v>0</v>
      </c>
      <c r="AD116" s="132">
        <f>IF(OR(D116="",F116="",H116="",J116=""),0,TIME(H116,J116,0))</f>
        <v>0</v>
      </c>
      <c r="AE116" s="132">
        <f>IF(OR(D116="",F116=""),0,TIME(M116,O116,0))</f>
        <v>0</v>
      </c>
      <c r="AF116" s="137">
        <f>AD116-AC116-AE116</f>
        <v>0</v>
      </c>
      <c r="AG116" s="137">
        <f>TIME(R116,T116,)</f>
        <v>0</v>
      </c>
      <c r="AH116" s="314" t="str">
        <f>IF(AF116&gt;=AG116,"","ERR")</f>
        <v/>
      </c>
    </row>
    <row r="117" spans="1:39" ht="15" customHeight="1" x14ac:dyDescent="0.2">
      <c r="A117" s="471"/>
      <c r="B117" s="472"/>
      <c r="C117" s="417" t="s">
        <v>132</v>
      </c>
      <c r="D117" s="210"/>
      <c r="E117" s="211" t="str">
        <f>IF(AH116="ERR","研修時間を確認してください","")</f>
        <v/>
      </c>
      <c r="F117" s="210"/>
      <c r="G117" s="210"/>
      <c r="H117" s="211"/>
      <c r="I117" s="210"/>
      <c r="J117" s="210"/>
      <c r="K117" s="210"/>
      <c r="L117" s="210"/>
      <c r="M117" s="210"/>
      <c r="N117" s="210"/>
      <c r="O117" s="210"/>
      <c r="P117" s="210"/>
      <c r="Q117" s="212" t="str">
        <f>IF(AH117="ERR","助成対象研修人数を入力してください","")</f>
        <v/>
      </c>
      <c r="R117" s="213"/>
      <c r="S117" s="213"/>
      <c r="T117" s="213"/>
      <c r="U117" s="213"/>
      <c r="V117" s="213"/>
      <c r="W117" s="213"/>
      <c r="X117" s="214"/>
      <c r="AB117" s="78"/>
      <c r="AC117" s="86"/>
      <c r="AD117" s="86"/>
      <c r="AE117" s="86"/>
      <c r="AF117" s="84"/>
      <c r="AG117" s="84"/>
      <c r="AH117" s="314" t="str">
        <f>IF(W116&lt;&gt;"","",IF(R116&lt;&gt;"","ERR",""))</f>
        <v/>
      </c>
      <c r="AJ117" s="256"/>
      <c r="AL117" s="87"/>
      <c r="AM117" s="88"/>
    </row>
    <row r="118" spans="1:39" ht="24" customHeight="1" thickBot="1" x14ac:dyDescent="0.25">
      <c r="A118" s="471"/>
      <c r="B118" s="472"/>
      <c r="C118" s="418"/>
      <c r="D118" s="464"/>
      <c r="E118" s="465"/>
      <c r="F118" s="465"/>
      <c r="G118" s="465"/>
      <c r="H118" s="465"/>
      <c r="I118" s="465"/>
      <c r="J118" s="465"/>
      <c r="K118" s="465"/>
      <c r="L118" s="465"/>
      <c r="M118" s="465"/>
      <c r="N118" s="465"/>
      <c r="O118" s="465"/>
      <c r="P118" s="465"/>
      <c r="Q118" s="465"/>
      <c r="R118" s="465"/>
      <c r="S118" s="465"/>
      <c r="T118" s="465"/>
      <c r="U118" s="465"/>
      <c r="V118" s="465"/>
      <c r="W118" s="465"/>
      <c r="X118" s="466"/>
      <c r="AB118" s="78"/>
      <c r="AC118" s="86"/>
      <c r="AD118" s="86"/>
      <c r="AE118" s="86"/>
      <c r="AF118" s="84"/>
      <c r="AG118" s="84"/>
      <c r="AH118" s="314"/>
      <c r="AJ118" s="256"/>
      <c r="AL118" s="87"/>
      <c r="AM118" s="88"/>
    </row>
    <row r="119" spans="1:39" ht="24" customHeight="1" thickBot="1" x14ac:dyDescent="0.2">
      <c r="A119" s="473"/>
      <c r="B119" s="474"/>
      <c r="C119" s="250"/>
      <c r="D119" s="467"/>
      <c r="E119" s="467"/>
      <c r="F119" s="467"/>
      <c r="G119" s="467"/>
      <c r="H119" s="467"/>
      <c r="I119" s="467"/>
      <c r="J119" s="467"/>
      <c r="K119" s="467"/>
      <c r="L119" s="467"/>
      <c r="M119" s="467"/>
      <c r="N119" s="467"/>
      <c r="O119" s="467"/>
      <c r="P119" s="467"/>
      <c r="Q119" s="467"/>
      <c r="R119" s="467"/>
      <c r="S119" s="467"/>
      <c r="T119" s="467"/>
      <c r="U119" s="467"/>
      <c r="V119" s="467"/>
      <c r="W119" s="467"/>
      <c r="X119" s="468"/>
      <c r="AB119" s="78"/>
      <c r="AC119" s="86"/>
      <c r="AD119" s="86"/>
      <c r="AE119" s="86"/>
      <c r="AF119" s="84"/>
      <c r="AG119" s="84"/>
      <c r="AH119" s="314"/>
      <c r="AL119" s="87"/>
      <c r="AM119" s="88"/>
    </row>
    <row r="120" spans="1:39" ht="29.25" customHeight="1" x14ac:dyDescent="0.15">
      <c r="A120" s="469"/>
      <c r="B120" s="470"/>
      <c r="C120" s="206" t="s">
        <v>133</v>
      </c>
      <c r="D120" s="215"/>
      <c r="E120" s="204" t="s">
        <v>67</v>
      </c>
      <c r="F120" s="215"/>
      <c r="G120" s="204" t="s">
        <v>86</v>
      </c>
      <c r="H120" s="215"/>
      <c r="I120" s="204" t="s">
        <v>67</v>
      </c>
      <c r="J120" s="215"/>
      <c r="K120" s="205" t="s">
        <v>87</v>
      </c>
      <c r="L120" s="207" t="s">
        <v>68</v>
      </c>
      <c r="M120" s="216"/>
      <c r="N120" s="203" t="s">
        <v>88</v>
      </c>
      <c r="O120" s="215"/>
      <c r="P120" s="203" t="s">
        <v>87</v>
      </c>
      <c r="Q120" s="207" t="s">
        <v>130</v>
      </c>
      <c r="R120" s="249"/>
      <c r="S120" s="203" t="s">
        <v>88</v>
      </c>
      <c r="T120" s="215"/>
      <c r="U120" s="203" t="s">
        <v>87</v>
      </c>
      <c r="V120" s="207" t="s">
        <v>127</v>
      </c>
      <c r="W120" s="217"/>
      <c r="X120" s="208" t="s">
        <v>37</v>
      </c>
      <c r="Z120" s="133"/>
      <c r="AA120" s="132"/>
      <c r="AC120" s="132">
        <f>IF(OR(D120="",F120=""),0,TIME(D120,F120,0))</f>
        <v>0</v>
      </c>
      <c r="AD120" s="132">
        <f>IF(OR(D120="",F120="",H120="",J120=""),0,TIME(H120,J120,0))</f>
        <v>0</v>
      </c>
      <c r="AE120" s="132">
        <f>IF(OR(D120="",F120=""),0,TIME(M120,O120,0))</f>
        <v>0</v>
      </c>
      <c r="AF120" s="137">
        <f>AD120-AC120-AE120</f>
        <v>0</v>
      </c>
      <c r="AG120" s="137">
        <f>TIME(R120,T120,)</f>
        <v>0</v>
      </c>
      <c r="AH120" s="314" t="str">
        <f>IF(AF120&gt;=AG120,"","ERR")</f>
        <v/>
      </c>
    </row>
    <row r="121" spans="1:39" ht="15" customHeight="1" x14ac:dyDescent="0.2">
      <c r="A121" s="471"/>
      <c r="B121" s="472"/>
      <c r="C121" s="417" t="s">
        <v>132</v>
      </c>
      <c r="D121" s="210"/>
      <c r="E121" s="211" t="str">
        <f>IF(AH120="ERR","研修時間を確認してください","")</f>
        <v/>
      </c>
      <c r="F121" s="210"/>
      <c r="G121" s="210"/>
      <c r="H121" s="211"/>
      <c r="I121" s="210"/>
      <c r="J121" s="210"/>
      <c r="K121" s="210"/>
      <c r="L121" s="210"/>
      <c r="M121" s="210"/>
      <c r="N121" s="210"/>
      <c r="O121" s="210"/>
      <c r="P121" s="210"/>
      <c r="Q121" s="212" t="str">
        <f>IF(AH121="ERR","助成対象研修人数を入力してください","")</f>
        <v/>
      </c>
      <c r="R121" s="213"/>
      <c r="S121" s="213"/>
      <c r="T121" s="213"/>
      <c r="U121" s="213"/>
      <c r="V121" s="213"/>
      <c r="W121" s="213"/>
      <c r="X121" s="214"/>
      <c r="AB121" s="78"/>
      <c r="AC121" s="86"/>
      <c r="AD121" s="86"/>
      <c r="AE121" s="86"/>
      <c r="AF121" s="84"/>
      <c r="AG121" s="84"/>
      <c r="AH121" s="314" t="str">
        <f>IF(W120&lt;&gt;"","",IF(R120&lt;&gt;"","ERR",""))</f>
        <v/>
      </c>
      <c r="AJ121" s="256"/>
      <c r="AL121" s="87"/>
      <c r="AM121" s="88"/>
    </row>
    <row r="122" spans="1:39" ht="24" customHeight="1" thickBot="1" x14ac:dyDescent="0.25">
      <c r="A122" s="471"/>
      <c r="B122" s="472"/>
      <c r="C122" s="418"/>
      <c r="D122" s="464"/>
      <c r="E122" s="465"/>
      <c r="F122" s="465"/>
      <c r="G122" s="465"/>
      <c r="H122" s="465"/>
      <c r="I122" s="465"/>
      <c r="J122" s="465"/>
      <c r="K122" s="465"/>
      <c r="L122" s="465"/>
      <c r="M122" s="465"/>
      <c r="N122" s="465"/>
      <c r="O122" s="465"/>
      <c r="P122" s="465"/>
      <c r="Q122" s="465"/>
      <c r="R122" s="465"/>
      <c r="S122" s="465"/>
      <c r="T122" s="465"/>
      <c r="U122" s="465"/>
      <c r="V122" s="465"/>
      <c r="W122" s="465"/>
      <c r="X122" s="466"/>
      <c r="AB122" s="78"/>
      <c r="AC122" s="86"/>
      <c r="AD122" s="86"/>
      <c r="AE122" s="86"/>
      <c r="AF122" s="84"/>
      <c r="AG122" s="84"/>
      <c r="AH122" s="314"/>
      <c r="AJ122" s="256"/>
      <c r="AL122" s="87"/>
      <c r="AM122" s="88"/>
    </row>
    <row r="123" spans="1:39" ht="24" customHeight="1" thickBot="1" x14ac:dyDescent="0.2">
      <c r="A123" s="473"/>
      <c r="B123" s="474"/>
      <c r="C123" s="250"/>
      <c r="D123" s="467"/>
      <c r="E123" s="467"/>
      <c r="F123" s="467"/>
      <c r="G123" s="467"/>
      <c r="H123" s="467"/>
      <c r="I123" s="467"/>
      <c r="J123" s="467"/>
      <c r="K123" s="467"/>
      <c r="L123" s="467"/>
      <c r="M123" s="467"/>
      <c r="N123" s="467"/>
      <c r="O123" s="467"/>
      <c r="P123" s="467"/>
      <c r="Q123" s="467"/>
      <c r="R123" s="467"/>
      <c r="S123" s="467"/>
      <c r="T123" s="467"/>
      <c r="U123" s="467"/>
      <c r="V123" s="467"/>
      <c r="W123" s="467"/>
      <c r="X123" s="468"/>
      <c r="AB123" s="78"/>
      <c r="AC123" s="86"/>
      <c r="AD123" s="86"/>
      <c r="AE123" s="86"/>
      <c r="AF123" s="84"/>
      <c r="AG123" s="84"/>
      <c r="AH123" s="314"/>
      <c r="AL123" s="87"/>
      <c r="AM123" s="88"/>
    </row>
    <row r="124" spans="1:39" ht="29.25" customHeight="1" x14ac:dyDescent="0.15">
      <c r="A124" s="469"/>
      <c r="B124" s="470"/>
      <c r="C124" s="206" t="s">
        <v>133</v>
      </c>
      <c r="D124" s="215"/>
      <c r="E124" s="204" t="s">
        <v>67</v>
      </c>
      <c r="F124" s="215"/>
      <c r="G124" s="204" t="s">
        <v>86</v>
      </c>
      <c r="H124" s="215"/>
      <c r="I124" s="204" t="s">
        <v>67</v>
      </c>
      <c r="J124" s="215"/>
      <c r="K124" s="205" t="s">
        <v>87</v>
      </c>
      <c r="L124" s="207" t="s">
        <v>68</v>
      </c>
      <c r="M124" s="216"/>
      <c r="N124" s="203" t="s">
        <v>88</v>
      </c>
      <c r="O124" s="215"/>
      <c r="P124" s="203" t="s">
        <v>87</v>
      </c>
      <c r="Q124" s="207" t="s">
        <v>130</v>
      </c>
      <c r="R124" s="249"/>
      <c r="S124" s="203" t="s">
        <v>88</v>
      </c>
      <c r="T124" s="215"/>
      <c r="U124" s="203" t="s">
        <v>87</v>
      </c>
      <c r="V124" s="207" t="s">
        <v>127</v>
      </c>
      <c r="W124" s="217"/>
      <c r="X124" s="208" t="s">
        <v>37</v>
      </c>
      <c r="Z124" s="133"/>
      <c r="AA124" s="132"/>
      <c r="AC124" s="132">
        <f>IF(OR(D124="",F124=""),0,TIME(D124,F124,0))</f>
        <v>0</v>
      </c>
      <c r="AD124" s="132">
        <f>IF(OR(D124="",F124="",H124="",J124=""),0,TIME(H124,J124,0))</f>
        <v>0</v>
      </c>
      <c r="AE124" s="132">
        <f>IF(OR(D124="",F124=""),0,TIME(M124,O124,0))</f>
        <v>0</v>
      </c>
      <c r="AF124" s="137">
        <f>AD124-AC124-AE124</f>
        <v>0</v>
      </c>
      <c r="AG124" s="137">
        <f>TIME(R124,T124,)</f>
        <v>0</v>
      </c>
      <c r="AH124" s="314" t="str">
        <f>IF(AF124&gt;=AG124,"","ERR")</f>
        <v/>
      </c>
    </row>
    <row r="125" spans="1:39" ht="15" customHeight="1" x14ac:dyDescent="0.2">
      <c r="A125" s="471"/>
      <c r="B125" s="472"/>
      <c r="C125" s="417" t="s">
        <v>132</v>
      </c>
      <c r="D125" s="210"/>
      <c r="E125" s="211" t="str">
        <f>IF(AH124="ERR","研修時間を確認してください","")</f>
        <v/>
      </c>
      <c r="F125" s="210"/>
      <c r="G125" s="210"/>
      <c r="H125" s="211"/>
      <c r="I125" s="210"/>
      <c r="J125" s="210"/>
      <c r="K125" s="210"/>
      <c r="L125" s="210"/>
      <c r="M125" s="210"/>
      <c r="N125" s="210"/>
      <c r="O125" s="210"/>
      <c r="P125" s="210"/>
      <c r="Q125" s="212" t="str">
        <f>IF(AH125="ERR","助成対象研修人数を入力してください","")</f>
        <v/>
      </c>
      <c r="R125" s="213"/>
      <c r="S125" s="213"/>
      <c r="T125" s="213"/>
      <c r="U125" s="213"/>
      <c r="V125" s="213"/>
      <c r="W125" s="213"/>
      <c r="X125" s="214"/>
      <c r="AB125" s="78"/>
      <c r="AC125" s="86"/>
      <c r="AD125" s="86"/>
      <c r="AE125" s="86"/>
      <c r="AF125" s="84"/>
      <c r="AG125" s="84"/>
      <c r="AH125" s="314" t="str">
        <f>IF(W124&lt;&gt;"","",IF(R124&lt;&gt;"","ERR",""))</f>
        <v/>
      </c>
      <c r="AJ125" s="256"/>
      <c r="AL125" s="87"/>
      <c r="AM125" s="88"/>
    </row>
    <row r="126" spans="1:39" ht="24" customHeight="1" thickBot="1" x14ac:dyDescent="0.25">
      <c r="A126" s="471"/>
      <c r="B126" s="472"/>
      <c r="C126" s="418"/>
      <c r="D126" s="464"/>
      <c r="E126" s="465"/>
      <c r="F126" s="465"/>
      <c r="G126" s="465"/>
      <c r="H126" s="465"/>
      <c r="I126" s="465"/>
      <c r="J126" s="465"/>
      <c r="K126" s="465"/>
      <c r="L126" s="465"/>
      <c r="M126" s="465"/>
      <c r="N126" s="465"/>
      <c r="O126" s="465"/>
      <c r="P126" s="465"/>
      <c r="Q126" s="465"/>
      <c r="R126" s="465"/>
      <c r="S126" s="465"/>
      <c r="T126" s="465"/>
      <c r="U126" s="465"/>
      <c r="V126" s="465"/>
      <c r="W126" s="465"/>
      <c r="X126" s="466"/>
      <c r="AB126" s="78"/>
      <c r="AC126" s="86"/>
      <c r="AD126" s="86"/>
      <c r="AE126" s="86"/>
      <c r="AF126" s="84"/>
      <c r="AG126" s="84"/>
      <c r="AH126" s="314"/>
      <c r="AJ126" s="256"/>
      <c r="AL126" s="87"/>
      <c r="AM126" s="88"/>
    </row>
    <row r="127" spans="1:39" ht="24" customHeight="1" thickBot="1" x14ac:dyDescent="0.2">
      <c r="A127" s="473"/>
      <c r="B127" s="474"/>
      <c r="C127" s="250"/>
      <c r="D127" s="467"/>
      <c r="E127" s="467"/>
      <c r="F127" s="467"/>
      <c r="G127" s="467"/>
      <c r="H127" s="467"/>
      <c r="I127" s="467"/>
      <c r="J127" s="467"/>
      <c r="K127" s="467"/>
      <c r="L127" s="467"/>
      <c r="M127" s="467"/>
      <c r="N127" s="467"/>
      <c r="O127" s="467"/>
      <c r="P127" s="467"/>
      <c r="Q127" s="467"/>
      <c r="R127" s="467"/>
      <c r="S127" s="467"/>
      <c r="T127" s="467"/>
      <c r="U127" s="467"/>
      <c r="V127" s="467"/>
      <c r="W127" s="467"/>
      <c r="X127" s="468"/>
      <c r="AB127" s="78"/>
      <c r="AC127" s="86"/>
      <c r="AD127" s="86"/>
      <c r="AE127" s="86"/>
      <c r="AF127" s="84"/>
      <c r="AG127" s="84"/>
      <c r="AH127" s="314"/>
      <c r="AL127" s="87"/>
      <c r="AM127" s="88"/>
    </row>
    <row r="128" spans="1:39" ht="29.25" customHeight="1" x14ac:dyDescent="0.15">
      <c r="A128" s="469"/>
      <c r="B128" s="470"/>
      <c r="C128" s="206" t="s">
        <v>133</v>
      </c>
      <c r="D128" s="215"/>
      <c r="E128" s="204" t="s">
        <v>67</v>
      </c>
      <c r="F128" s="215"/>
      <c r="G128" s="204" t="s">
        <v>86</v>
      </c>
      <c r="H128" s="215"/>
      <c r="I128" s="204" t="s">
        <v>67</v>
      </c>
      <c r="J128" s="215"/>
      <c r="K128" s="205" t="s">
        <v>87</v>
      </c>
      <c r="L128" s="207" t="s">
        <v>68</v>
      </c>
      <c r="M128" s="216"/>
      <c r="N128" s="203" t="s">
        <v>88</v>
      </c>
      <c r="O128" s="215"/>
      <c r="P128" s="203" t="s">
        <v>87</v>
      </c>
      <c r="Q128" s="207" t="s">
        <v>130</v>
      </c>
      <c r="R128" s="249"/>
      <c r="S128" s="203" t="s">
        <v>88</v>
      </c>
      <c r="T128" s="215"/>
      <c r="U128" s="203" t="s">
        <v>87</v>
      </c>
      <c r="V128" s="207" t="s">
        <v>127</v>
      </c>
      <c r="W128" s="217"/>
      <c r="X128" s="208" t="s">
        <v>37</v>
      </c>
      <c r="Z128" s="133"/>
      <c r="AA128" s="132"/>
      <c r="AC128" s="132">
        <f>IF(OR(D128="",F128=""),0,TIME(D128,F128,0))</f>
        <v>0</v>
      </c>
      <c r="AD128" s="132">
        <f>IF(OR(D128="",F128="",H128="",J128=""),0,TIME(H128,J128,0))</f>
        <v>0</v>
      </c>
      <c r="AE128" s="132">
        <f>IF(OR(D128="",F128=""),0,TIME(M128,O128,0))</f>
        <v>0</v>
      </c>
      <c r="AF128" s="137">
        <f>AD128-AC128-AE128</f>
        <v>0</v>
      </c>
      <c r="AG128" s="137">
        <f>TIME(R128,T128,)</f>
        <v>0</v>
      </c>
      <c r="AH128" s="314" t="str">
        <f>IF(AF128&gt;=AG128,"","ERR")</f>
        <v/>
      </c>
    </row>
    <row r="129" spans="1:39" ht="15" customHeight="1" x14ac:dyDescent="0.2">
      <c r="A129" s="471"/>
      <c r="B129" s="472"/>
      <c r="C129" s="417" t="s">
        <v>132</v>
      </c>
      <c r="D129" s="210"/>
      <c r="E129" s="211" t="str">
        <f>IF(AH128="ERR","研修時間を確認してください","")</f>
        <v/>
      </c>
      <c r="F129" s="210"/>
      <c r="G129" s="210"/>
      <c r="H129" s="211"/>
      <c r="I129" s="210"/>
      <c r="J129" s="210"/>
      <c r="K129" s="210"/>
      <c r="L129" s="210"/>
      <c r="M129" s="210"/>
      <c r="N129" s="210"/>
      <c r="O129" s="210"/>
      <c r="P129" s="210"/>
      <c r="Q129" s="212" t="str">
        <f>IF(AH129="ERR","助成対象研修人数を入力してください","")</f>
        <v/>
      </c>
      <c r="R129" s="213"/>
      <c r="S129" s="213"/>
      <c r="T129" s="213"/>
      <c r="U129" s="213"/>
      <c r="V129" s="213"/>
      <c r="W129" s="213"/>
      <c r="X129" s="214"/>
      <c r="AB129" s="78"/>
      <c r="AC129" s="86"/>
      <c r="AD129" s="86"/>
      <c r="AE129" s="86"/>
      <c r="AF129" s="84"/>
      <c r="AG129" s="84"/>
      <c r="AH129" s="314" t="str">
        <f>IF(W128&lt;&gt;"","",IF(R128&lt;&gt;"","ERR",""))</f>
        <v/>
      </c>
      <c r="AJ129" s="256"/>
      <c r="AL129" s="87"/>
      <c r="AM129" s="88"/>
    </row>
    <row r="130" spans="1:39" ht="24" customHeight="1" thickBot="1" x14ac:dyDescent="0.25">
      <c r="A130" s="471"/>
      <c r="B130" s="472"/>
      <c r="C130" s="418"/>
      <c r="D130" s="464"/>
      <c r="E130" s="465"/>
      <c r="F130" s="465"/>
      <c r="G130" s="465"/>
      <c r="H130" s="465"/>
      <c r="I130" s="465"/>
      <c r="J130" s="465"/>
      <c r="K130" s="465"/>
      <c r="L130" s="465"/>
      <c r="M130" s="465"/>
      <c r="N130" s="465"/>
      <c r="O130" s="465"/>
      <c r="P130" s="465"/>
      <c r="Q130" s="465"/>
      <c r="R130" s="465"/>
      <c r="S130" s="465"/>
      <c r="T130" s="465"/>
      <c r="U130" s="465"/>
      <c r="V130" s="465"/>
      <c r="W130" s="465"/>
      <c r="X130" s="466"/>
      <c r="AB130" s="78"/>
      <c r="AC130" s="86"/>
      <c r="AD130" s="86"/>
      <c r="AE130" s="86"/>
      <c r="AF130" s="84"/>
      <c r="AG130" s="84"/>
      <c r="AH130" s="314"/>
      <c r="AJ130" s="256"/>
      <c r="AL130" s="87"/>
      <c r="AM130" s="88"/>
    </row>
    <row r="131" spans="1:39" ht="24" customHeight="1" thickBot="1" x14ac:dyDescent="0.2">
      <c r="A131" s="473"/>
      <c r="B131" s="474"/>
      <c r="C131" s="250"/>
      <c r="D131" s="467"/>
      <c r="E131" s="467"/>
      <c r="F131" s="467"/>
      <c r="G131" s="467"/>
      <c r="H131" s="467"/>
      <c r="I131" s="467"/>
      <c r="J131" s="467"/>
      <c r="K131" s="467"/>
      <c r="L131" s="467"/>
      <c r="M131" s="467"/>
      <c r="N131" s="467"/>
      <c r="O131" s="467"/>
      <c r="P131" s="467"/>
      <c r="Q131" s="467"/>
      <c r="R131" s="467"/>
      <c r="S131" s="467"/>
      <c r="T131" s="467"/>
      <c r="U131" s="467"/>
      <c r="V131" s="467"/>
      <c r="W131" s="467"/>
      <c r="X131" s="468"/>
      <c r="AB131" s="78"/>
      <c r="AC131" s="86"/>
      <c r="AD131" s="86"/>
      <c r="AE131" s="86"/>
      <c r="AF131" s="84"/>
      <c r="AG131" s="84"/>
      <c r="AH131" s="314"/>
      <c r="AL131" s="87"/>
      <c r="AM131" s="88"/>
    </row>
    <row r="132" spans="1:39" ht="14.25" customHeight="1" x14ac:dyDescent="0.15">
      <c r="A132" s="420" t="s">
        <v>100</v>
      </c>
      <c r="B132" s="420"/>
      <c r="C132" s="148">
        <f>IF(SUMIF($W$92:$W$128,1,$AG$92:$AG$128)=0,0,SUMIF($W$92:$W$128,1,$AG$92:$AG$128))</f>
        <v>0</v>
      </c>
      <c r="D132" s="148"/>
      <c r="E132" s="420" t="s">
        <v>90</v>
      </c>
      <c r="F132" s="420"/>
      <c r="G132" s="419">
        <f>IF(SUMIF($W$92:$W$128,2,$AG$92:$AG$128)=0,0,SUMIF($W$92:$W$128,2,$AG$92:$AG$128))</f>
        <v>0</v>
      </c>
      <c r="H132" s="419"/>
      <c r="I132" s="420" t="s">
        <v>91</v>
      </c>
      <c r="J132" s="420"/>
      <c r="K132" s="419">
        <f>IF(SUMIF($W$92:$W$128,3,$AG$92:$AG$128)=0,0,SUMIF($W$92:$W$128,3,$AG$92:$AG$128))</f>
        <v>0</v>
      </c>
      <c r="L132" s="419"/>
      <c r="M132" s="147" t="s">
        <v>16</v>
      </c>
      <c r="N132" s="419">
        <f>SUM($C$132,$G$132,$K$132)</f>
        <v>0</v>
      </c>
      <c r="O132" s="419"/>
      <c r="P132" s="141"/>
      <c r="Q132" s="141"/>
      <c r="R132" s="141"/>
      <c r="S132" s="141"/>
      <c r="T132" s="141"/>
      <c r="U132" s="141"/>
      <c r="V132" s="141"/>
      <c r="W132" s="141"/>
      <c r="X132" s="141"/>
      <c r="AB132" s="78"/>
      <c r="AC132" s="85"/>
      <c r="AD132" s="86"/>
      <c r="AE132" s="86"/>
      <c r="AF132" s="86"/>
      <c r="AG132" s="86"/>
      <c r="AH132" s="86"/>
      <c r="AI132" s="84"/>
      <c r="AJ132" s="315"/>
    </row>
    <row r="133" spans="1:39" ht="23.25" customHeight="1" x14ac:dyDescent="0.15">
      <c r="A133" s="126"/>
      <c r="B133" s="126"/>
      <c r="C133" s="139"/>
      <c r="D133" s="139"/>
      <c r="E133" s="139"/>
      <c r="F133" s="139"/>
      <c r="G133" s="139"/>
      <c r="H133" s="139"/>
      <c r="I133" s="140"/>
      <c r="J133" s="140"/>
      <c r="K133" s="140"/>
      <c r="L133" s="530" t="str">
        <f>$K$6</f>
        <v>（ 　　年　　月 ）</v>
      </c>
      <c r="M133" s="530"/>
      <c r="N133" s="530"/>
      <c r="O133" s="530"/>
      <c r="P133" s="530"/>
      <c r="Q133" s="530"/>
      <c r="R133" s="144" t="s">
        <v>95</v>
      </c>
      <c r="S133" s="149"/>
      <c r="T133" s="149"/>
      <c r="U133" s="149"/>
      <c r="V133" s="421" t="str">
        <f>$R$6</f>
        <v/>
      </c>
      <c r="W133" s="421"/>
      <c r="X133" s="421"/>
      <c r="AB133" s="78"/>
      <c r="AC133" s="86"/>
      <c r="AD133" s="86"/>
      <c r="AE133" s="86"/>
      <c r="AF133" s="137"/>
      <c r="AG133" s="137"/>
      <c r="AH133" s="314"/>
      <c r="AL133" s="87"/>
      <c r="AM133" s="88"/>
    </row>
    <row r="134" spans="1:39" ht="29.25" customHeight="1" x14ac:dyDescent="0.15">
      <c r="A134" s="469"/>
      <c r="B134" s="470"/>
      <c r="C134" s="206" t="s">
        <v>133</v>
      </c>
      <c r="D134" s="215"/>
      <c r="E134" s="204" t="s">
        <v>67</v>
      </c>
      <c r="F134" s="215"/>
      <c r="G134" s="204" t="s">
        <v>86</v>
      </c>
      <c r="H134" s="215"/>
      <c r="I134" s="204" t="s">
        <v>67</v>
      </c>
      <c r="J134" s="215"/>
      <c r="K134" s="205" t="s">
        <v>87</v>
      </c>
      <c r="L134" s="207" t="s">
        <v>68</v>
      </c>
      <c r="M134" s="216"/>
      <c r="N134" s="203" t="s">
        <v>88</v>
      </c>
      <c r="O134" s="215"/>
      <c r="P134" s="203" t="s">
        <v>87</v>
      </c>
      <c r="Q134" s="207" t="s">
        <v>130</v>
      </c>
      <c r="R134" s="249"/>
      <c r="S134" s="203" t="s">
        <v>88</v>
      </c>
      <c r="T134" s="215"/>
      <c r="U134" s="203" t="s">
        <v>87</v>
      </c>
      <c r="V134" s="207" t="s">
        <v>127</v>
      </c>
      <c r="W134" s="217"/>
      <c r="X134" s="208" t="s">
        <v>37</v>
      </c>
      <c r="Z134" s="133"/>
      <c r="AA134" s="132"/>
      <c r="AC134" s="132">
        <f>IF(OR(D134="",F134=""),0,TIME(D134,F134,0))</f>
        <v>0</v>
      </c>
      <c r="AD134" s="132">
        <f>IF(OR(D134="",F134="",H134="",J134=""),0,TIME(H134,J134,0))</f>
        <v>0</v>
      </c>
      <c r="AE134" s="132">
        <f>IF(OR(D134="",F134=""),0,TIME(M134,O134,0))</f>
        <v>0</v>
      </c>
      <c r="AF134" s="137">
        <f>AD134-AC134-AE134</f>
        <v>0</v>
      </c>
      <c r="AG134" s="137">
        <f>TIME(R134,T134,)</f>
        <v>0</v>
      </c>
      <c r="AH134" s="314" t="str">
        <f>IF(AF134&gt;=AG134,"","ERR")</f>
        <v/>
      </c>
    </row>
    <row r="135" spans="1:39" ht="15" customHeight="1" x14ac:dyDescent="0.2">
      <c r="A135" s="471"/>
      <c r="B135" s="472"/>
      <c r="C135" s="417" t="s">
        <v>132</v>
      </c>
      <c r="D135" s="210"/>
      <c r="E135" s="211" t="str">
        <f>IF(AH134="ERR","研修時間を確認してください","")</f>
        <v/>
      </c>
      <c r="F135" s="210"/>
      <c r="G135" s="210"/>
      <c r="H135" s="211"/>
      <c r="I135" s="210"/>
      <c r="J135" s="210"/>
      <c r="K135" s="210"/>
      <c r="L135" s="210"/>
      <c r="M135" s="210"/>
      <c r="N135" s="210"/>
      <c r="O135" s="210"/>
      <c r="P135" s="210"/>
      <c r="Q135" s="212" t="str">
        <f>IF(AH135="ERR","助成対象研修人数を入力してください","")</f>
        <v/>
      </c>
      <c r="R135" s="213"/>
      <c r="S135" s="213"/>
      <c r="T135" s="213"/>
      <c r="U135" s="213"/>
      <c r="V135" s="213"/>
      <c r="W135" s="213"/>
      <c r="X135" s="214"/>
      <c r="AB135" s="78"/>
      <c r="AC135" s="86"/>
      <c r="AD135" s="86"/>
      <c r="AE135" s="86"/>
      <c r="AF135" s="84"/>
      <c r="AG135" s="84"/>
      <c r="AH135" s="314" t="str">
        <f>IF(W134&lt;&gt;"","",IF(R134&lt;&gt;"","ERR",""))</f>
        <v/>
      </c>
      <c r="AJ135" s="256"/>
      <c r="AL135" s="87"/>
      <c r="AM135" s="88"/>
    </row>
    <row r="136" spans="1:39" ht="24" customHeight="1" thickBot="1" x14ac:dyDescent="0.25">
      <c r="A136" s="471"/>
      <c r="B136" s="472"/>
      <c r="C136" s="418"/>
      <c r="D136" s="464"/>
      <c r="E136" s="465"/>
      <c r="F136" s="465"/>
      <c r="G136" s="465"/>
      <c r="H136" s="465"/>
      <c r="I136" s="465"/>
      <c r="J136" s="465"/>
      <c r="K136" s="465"/>
      <c r="L136" s="465"/>
      <c r="M136" s="465"/>
      <c r="N136" s="465"/>
      <c r="O136" s="465"/>
      <c r="P136" s="465"/>
      <c r="Q136" s="465"/>
      <c r="R136" s="465"/>
      <c r="S136" s="465"/>
      <c r="T136" s="465"/>
      <c r="U136" s="465"/>
      <c r="V136" s="465"/>
      <c r="W136" s="465"/>
      <c r="X136" s="466"/>
      <c r="AB136" s="78"/>
      <c r="AC136" s="86"/>
      <c r="AD136" s="86"/>
      <c r="AE136" s="86"/>
      <c r="AF136" s="84"/>
      <c r="AG136" s="84"/>
      <c r="AH136" s="314"/>
      <c r="AJ136" s="256"/>
      <c r="AL136" s="87"/>
      <c r="AM136" s="88"/>
    </row>
    <row r="137" spans="1:39" ht="24" customHeight="1" thickBot="1" x14ac:dyDescent="0.2">
      <c r="A137" s="473"/>
      <c r="B137" s="474"/>
      <c r="C137" s="250"/>
      <c r="D137" s="467"/>
      <c r="E137" s="467"/>
      <c r="F137" s="467"/>
      <c r="G137" s="467"/>
      <c r="H137" s="467"/>
      <c r="I137" s="467"/>
      <c r="J137" s="467"/>
      <c r="K137" s="467"/>
      <c r="L137" s="467"/>
      <c r="M137" s="467"/>
      <c r="N137" s="467"/>
      <c r="O137" s="467"/>
      <c r="P137" s="467"/>
      <c r="Q137" s="467"/>
      <c r="R137" s="467"/>
      <c r="S137" s="467"/>
      <c r="T137" s="467"/>
      <c r="U137" s="467"/>
      <c r="V137" s="467"/>
      <c r="W137" s="467"/>
      <c r="X137" s="468"/>
      <c r="AB137" s="78"/>
      <c r="AC137" s="86"/>
      <c r="AD137" s="86"/>
      <c r="AE137" s="86"/>
      <c r="AF137" s="84"/>
      <c r="AG137" s="84"/>
      <c r="AH137" s="314"/>
      <c r="AL137" s="87"/>
      <c r="AM137" s="88"/>
    </row>
    <row r="138" spans="1:39" ht="29.25" customHeight="1" x14ac:dyDescent="0.15">
      <c r="A138" s="469"/>
      <c r="B138" s="470"/>
      <c r="C138" s="206" t="s">
        <v>133</v>
      </c>
      <c r="D138" s="215"/>
      <c r="E138" s="204" t="s">
        <v>67</v>
      </c>
      <c r="F138" s="215"/>
      <c r="G138" s="204" t="s">
        <v>86</v>
      </c>
      <c r="H138" s="215"/>
      <c r="I138" s="204" t="s">
        <v>67</v>
      </c>
      <c r="J138" s="215"/>
      <c r="K138" s="205" t="s">
        <v>87</v>
      </c>
      <c r="L138" s="207" t="s">
        <v>68</v>
      </c>
      <c r="M138" s="216"/>
      <c r="N138" s="203" t="s">
        <v>88</v>
      </c>
      <c r="O138" s="215"/>
      <c r="P138" s="203" t="s">
        <v>87</v>
      </c>
      <c r="Q138" s="207" t="s">
        <v>130</v>
      </c>
      <c r="R138" s="249"/>
      <c r="S138" s="203" t="s">
        <v>88</v>
      </c>
      <c r="T138" s="215"/>
      <c r="U138" s="203" t="s">
        <v>87</v>
      </c>
      <c r="V138" s="207" t="s">
        <v>127</v>
      </c>
      <c r="W138" s="217"/>
      <c r="X138" s="208" t="s">
        <v>37</v>
      </c>
      <c r="Z138" s="133"/>
      <c r="AA138" s="132"/>
      <c r="AC138" s="132">
        <f>IF(OR(D138="",F138=""),0,TIME(D138,F138,0))</f>
        <v>0</v>
      </c>
      <c r="AD138" s="132">
        <f>IF(OR(D138="",F138="",H138="",J138=""),0,TIME(H138,J138,0))</f>
        <v>0</v>
      </c>
      <c r="AE138" s="132">
        <f>IF(OR(D138="",F138=""),0,TIME(M138,O138,0))</f>
        <v>0</v>
      </c>
      <c r="AF138" s="137">
        <f>AD138-AC138-AE138</f>
        <v>0</v>
      </c>
      <c r="AG138" s="137">
        <f>TIME(R138,T138,)</f>
        <v>0</v>
      </c>
      <c r="AH138" s="314" t="str">
        <f>IF(AF138&gt;=AG138,"","ERR")</f>
        <v/>
      </c>
    </row>
    <row r="139" spans="1:39" ht="15" customHeight="1" x14ac:dyDescent="0.2">
      <c r="A139" s="471"/>
      <c r="B139" s="472"/>
      <c r="C139" s="417" t="s">
        <v>132</v>
      </c>
      <c r="D139" s="210"/>
      <c r="E139" s="211" t="str">
        <f>IF(AH138="ERR","研修時間を確認してください","")</f>
        <v/>
      </c>
      <c r="F139" s="210"/>
      <c r="G139" s="210"/>
      <c r="H139" s="211"/>
      <c r="I139" s="210"/>
      <c r="J139" s="210"/>
      <c r="K139" s="210"/>
      <c r="L139" s="210"/>
      <c r="M139" s="210"/>
      <c r="N139" s="210"/>
      <c r="O139" s="210"/>
      <c r="P139" s="210"/>
      <c r="Q139" s="212" t="str">
        <f>IF(AH139="ERR","助成対象研修人数を入力してください","")</f>
        <v/>
      </c>
      <c r="R139" s="213"/>
      <c r="S139" s="213"/>
      <c r="T139" s="213"/>
      <c r="U139" s="213"/>
      <c r="V139" s="213"/>
      <c r="W139" s="213"/>
      <c r="X139" s="214"/>
      <c r="AB139" s="78"/>
      <c r="AC139" s="86"/>
      <c r="AD139" s="86"/>
      <c r="AE139" s="86"/>
      <c r="AF139" s="84"/>
      <c r="AG139" s="84"/>
      <c r="AH139" s="314" t="str">
        <f>IF(W138&lt;&gt;"","",IF(R138&lt;&gt;"","ERR",""))</f>
        <v/>
      </c>
      <c r="AJ139" s="256"/>
      <c r="AL139" s="87"/>
      <c r="AM139" s="88"/>
    </row>
    <row r="140" spans="1:39" ht="24" customHeight="1" thickBot="1" x14ac:dyDescent="0.25">
      <c r="A140" s="471"/>
      <c r="B140" s="472"/>
      <c r="C140" s="418"/>
      <c r="D140" s="464"/>
      <c r="E140" s="465"/>
      <c r="F140" s="465"/>
      <c r="G140" s="465"/>
      <c r="H140" s="465"/>
      <c r="I140" s="465"/>
      <c r="J140" s="465"/>
      <c r="K140" s="465"/>
      <c r="L140" s="465"/>
      <c r="M140" s="465"/>
      <c r="N140" s="465"/>
      <c r="O140" s="465"/>
      <c r="P140" s="465"/>
      <c r="Q140" s="465"/>
      <c r="R140" s="465"/>
      <c r="S140" s="465"/>
      <c r="T140" s="465"/>
      <c r="U140" s="465"/>
      <c r="V140" s="465"/>
      <c r="W140" s="465"/>
      <c r="X140" s="466"/>
      <c r="AB140" s="78"/>
      <c r="AC140" s="86"/>
      <c r="AD140" s="86"/>
      <c r="AE140" s="86"/>
      <c r="AF140" s="84"/>
      <c r="AG140" s="84"/>
      <c r="AH140" s="314"/>
      <c r="AJ140" s="256"/>
      <c r="AL140" s="87"/>
      <c r="AM140" s="88"/>
    </row>
    <row r="141" spans="1:39" ht="24" customHeight="1" thickBot="1" x14ac:dyDescent="0.2">
      <c r="A141" s="473"/>
      <c r="B141" s="474"/>
      <c r="C141" s="250"/>
      <c r="D141" s="467"/>
      <c r="E141" s="467"/>
      <c r="F141" s="467"/>
      <c r="G141" s="467"/>
      <c r="H141" s="467"/>
      <c r="I141" s="467"/>
      <c r="J141" s="467"/>
      <c r="K141" s="467"/>
      <c r="L141" s="467"/>
      <c r="M141" s="467"/>
      <c r="N141" s="467"/>
      <c r="O141" s="467"/>
      <c r="P141" s="467"/>
      <c r="Q141" s="467"/>
      <c r="R141" s="467"/>
      <c r="S141" s="467"/>
      <c r="T141" s="467"/>
      <c r="U141" s="467"/>
      <c r="V141" s="467"/>
      <c r="W141" s="467"/>
      <c r="X141" s="468"/>
      <c r="AB141" s="78"/>
      <c r="AC141" s="86"/>
      <c r="AD141" s="86"/>
      <c r="AE141" s="86"/>
      <c r="AF141" s="84"/>
      <c r="AG141" s="84"/>
      <c r="AH141" s="314"/>
      <c r="AL141" s="87"/>
      <c r="AM141" s="88"/>
    </row>
    <row r="142" spans="1:39" ht="29.25" customHeight="1" x14ac:dyDescent="0.15">
      <c r="A142" s="469"/>
      <c r="B142" s="470"/>
      <c r="C142" s="206" t="s">
        <v>133</v>
      </c>
      <c r="D142" s="215"/>
      <c r="E142" s="204" t="s">
        <v>67</v>
      </c>
      <c r="F142" s="215"/>
      <c r="G142" s="204" t="s">
        <v>86</v>
      </c>
      <c r="H142" s="215"/>
      <c r="I142" s="204" t="s">
        <v>67</v>
      </c>
      <c r="J142" s="215"/>
      <c r="K142" s="205" t="s">
        <v>87</v>
      </c>
      <c r="L142" s="207" t="s">
        <v>68</v>
      </c>
      <c r="M142" s="216"/>
      <c r="N142" s="203" t="s">
        <v>88</v>
      </c>
      <c r="O142" s="215"/>
      <c r="P142" s="203" t="s">
        <v>87</v>
      </c>
      <c r="Q142" s="207" t="s">
        <v>130</v>
      </c>
      <c r="R142" s="249"/>
      <c r="S142" s="203" t="s">
        <v>88</v>
      </c>
      <c r="T142" s="215"/>
      <c r="U142" s="203" t="s">
        <v>87</v>
      </c>
      <c r="V142" s="207" t="s">
        <v>127</v>
      </c>
      <c r="W142" s="217"/>
      <c r="X142" s="208" t="s">
        <v>37</v>
      </c>
      <c r="Z142" s="133"/>
      <c r="AA142" s="132"/>
      <c r="AC142" s="132">
        <f>IF(OR(D142="",F142=""),0,TIME(D142,F142,0))</f>
        <v>0</v>
      </c>
      <c r="AD142" s="132">
        <f>IF(OR(D142="",F142="",H142="",J142=""),0,TIME(H142,J142,0))</f>
        <v>0</v>
      </c>
      <c r="AE142" s="132">
        <f>IF(OR(D142="",F142=""),0,TIME(M142,O142,0))</f>
        <v>0</v>
      </c>
      <c r="AF142" s="137">
        <f>AD142-AC142-AE142</f>
        <v>0</v>
      </c>
      <c r="AG142" s="137">
        <f>TIME(R142,T142,)</f>
        <v>0</v>
      </c>
      <c r="AH142" s="314" t="str">
        <f>IF(AF142&gt;=AG142,"","ERR")</f>
        <v/>
      </c>
    </row>
    <row r="143" spans="1:39" ht="15" customHeight="1" x14ac:dyDescent="0.2">
      <c r="A143" s="471"/>
      <c r="B143" s="472"/>
      <c r="C143" s="417" t="s">
        <v>132</v>
      </c>
      <c r="D143" s="210"/>
      <c r="E143" s="211" t="str">
        <f>IF(AH142="ERR","研修時間を確認してください","")</f>
        <v/>
      </c>
      <c r="F143" s="210"/>
      <c r="G143" s="210"/>
      <c r="H143" s="211"/>
      <c r="I143" s="210"/>
      <c r="J143" s="210"/>
      <c r="K143" s="210"/>
      <c r="L143" s="210"/>
      <c r="M143" s="210"/>
      <c r="N143" s="210"/>
      <c r="O143" s="210"/>
      <c r="P143" s="210"/>
      <c r="Q143" s="212" t="str">
        <f>IF(AH143="ERR","助成対象研修人数を入力してください","")</f>
        <v/>
      </c>
      <c r="R143" s="213"/>
      <c r="S143" s="213"/>
      <c r="T143" s="213"/>
      <c r="U143" s="213"/>
      <c r="V143" s="213"/>
      <c r="W143" s="213"/>
      <c r="X143" s="214"/>
      <c r="AB143" s="78"/>
      <c r="AC143" s="86"/>
      <c r="AD143" s="86"/>
      <c r="AE143" s="86"/>
      <c r="AF143" s="84"/>
      <c r="AG143" s="84"/>
      <c r="AH143" s="314" t="str">
        <f>IF(W142&lt;&gt;"","",IF(R142&lt;&gt;"","ERR",""))</f>
        <v/>
      </c>
      <c r="AJ143" s="256"/>
      <c r="AL143" s="87"/>
      <c r="AM143" s="88"/>
    </row>
    <row r="144" spans="1:39" ht="24" customHeight="1" thickBot="1" x14ac:dyDescent="0.25">
      <c r="A144" s="471"/>
      <c r="B144" s="472"/>
      <c r="C144" s="418"/>
      <c r="D144" s="464"/>
      <c r="E144" s="465"/>
      <c r="F144" s="465"/>
      <c r="G144" s="465"/>
      <c r="H144" s="465"/>
      <c r="I144" s="465"/>
      <c r="J144" s="465"/>
      <c r="K144" s="465"/>
      <c r="L144" s="465"/>
      <c r="M144" s="465"/>
      <c r="N144" s="465"/>
      <c r="O144" s="465"/>
      <c r="P144" s="465"/>
      <c r="Q144" s="465"/>
      <c r="R144" s="465"/>
      <c r="S144" s="465"/>
      <c r="T144" s="465"/>
      <c r="U144" s="465"/>
      <c r="V144" s="465"/>
      <c r="W144" s="465"/>
      <c r="X144" s="466"/>
      <c r="AB144" s="78"/>
      <c r="AC144" s="86"/>
      <c r="AD144" s="86"/>
      <c r="AE144" s="86"/>
      <c r="AF144" s="84"/>
      <c r="AG144" s="84"/>
      <c r="AH144" s="314"/>
      <c r="AJ144" s="256"/>
      <c r="AL144" s="87"/>
      <c r="AM144" s="88"/>
    </row>
    <row r="145" spans="1:39" ht="24" customHeight="1" thickBot="1" x14ac:dyDescent="0.2">
      <c r="A145" s="473"/>
      <c r="B145" s="474"/>
      <c r="C145" s="250"/>
      <c r="D145" s="467"/>
      <c r="E145" s="467"/>
      <c r="F145" s="467"/>
      <c r="G145" s="467"/>
      <c r="H145" s="467"/>
      <c r="I145" s="467"/>
      <c r="J145" s="467"/>
      <c r="K145" s="467"/>
      <c r="L145" s="467"/>
      <c r="M145" s="467"/>
      <c r="N145" s="467"/>
      <c r="O145" s="467"/>
      <c r="P145" s="467"/>
      <c r="Q145" s="467"/>
      <c r="R145" s="467"/>
      <c r="S145" s="467"/>
      <c r="T145" s="467"/>
      <c r="U145" s="467"/>
      <c r="V145" s="467"/>
      <c r="W145" s="467"/>
      <c r="X145" s="468"/>
      <c r="AB145" s="78"/>
      <c r="AC145" s="86"/>
      <c r="AD145" s="86"/>
      <c r="AE145" s="86"/>
      <c r="AF145" s="84"/>
      <c r="AG145" s="84"/>
      <c r="AH145" s="314"/>
      <c r="AL145" s="87"/>
      <c r="AM145" s="88"/>
    </row>
    <row r="146" spans="1:39" ht="29.25" customHeight="1" x14ac:dyDescent="0.15">
      <c r="A146" s="469"/>
      <c r="B146" s="470"/>
      <c r="C146" s="206" t="s">
        <v>133</v>
      </c>
      <c r="D146" s="215"/>
      <c r="E146" s="204" t="s">
        <v>67</v>
      </c>
      <c r="F146" s="215"/>
      <c r="G146" s="204" t="s">
        <v>86</v>
      </c>
      <c r="H146" s="215"/>
      <c r="I146" s="204" t="s">
        <v>67</v>
      </c>
      <c r="J146" s="215"/>
      <c r="K146" s="205" t="s">
        <v>87</v>
      </c>
      <c r="L146" s="207" t="s">
        <v>68</v>
      </c>
      <c r="M146" s="216"/>
      <c r="N146" s="203" t="s">
        <v>88</v>
      </c>
      <c r="O146" s="215"/>
      <c r="P146" s="203" t="s">
        <v>87</v>
      </c>
      <c r="Q146" s="207" t="s">
        <v>130</v>
      </c>
      <c r="R146" s="249"/>
      <c r="S146" s="203" t="s">
        <v>88</v>
      </c>
      <c r="T146" s="215"/>
      <c r="U146" s="203" t="s">
        <v>87</v>
      </c>
      <c r="V146" s="207" t="s">
        <v>127</v>
      </c>
      <c r="W146" s="217"/>
      <c r="X146" s="208" t="s">
        <v>37</v>
      </c>
      <c r="Z146" s="133"/>
      <c r="AA146" s="132"/>
      <c r="AC146" s="132">
        <f>IF(OR(D146="",F146=""),0,TIME(D146,F146,0))</f>
        <v>0</v>
      </c>
      <c r="AD146" s="132">
        <f>IF(OR(D146="",F146="",H146="",J146=""),0,TIME(H146,J146,0))</f>
        <v>0</v>
      </c>
      <c r="AE146" s="132">
        <f>IF(OR(D146="",F146=""),0,TIME(M146,O146,0))</f>
        <v>0</v>
      </c>
      <c r="AF146" s="137">
        <f>AD146-AC146-AE146</f>
        <v>0</v>
      </c>
      <c r="AG146" s="137">
        <f>TIME(R146,T146,)</f>
        <v>0</v>
      </c>
      <c r="AH146" s="314" t="str">
        <f>IF(AF146&gt;=AG146,"","ERR")</f>
        <v/>
      </c>
    </row>
    <row r="147" spans="1:39" ht="15" customHeight="1" x14ac:dyDescent="0.2">
      <c r="A147" s="471"/>
      <c r="B147" s="472"/>
      <c r="C147" s="417" t="s">
        <v>132</v>
      </c>
      <c r="D147" s="210"/>
      <c r="E147" s="211" t="str">
        <f>IF(AH146="ERR","研修時間を確認してください","")</f>
        <v/>
      </c>
      <c r="F147" s="210"/>
      <c r="G147" s="210"/>
      <c r="H147" s="211"/>
      <c r="I147" s="210"/>
      <c r="J147" s="210"/>
      <c r="K147" s="210"/>
      <c r="L147" s="210"/>
      <c r="M147" s="210"/>
      <c r="N147" s="210"/>
      <c r="O147" s="210"/>
      <c r="P147" s="210"/>
      <c r="Q147" s="212" t="str">
        <f>IF(AH147="ERR","助成対象研修人数を入力してください","")</f>
        <v/>
      </c>
      <c r="R147" s="213"/>
      <c r="S147" s="213"/>
      <c r="T147" s="213"/>
      <c r="U147" s="213"/>
      <c r="V147" s="213"/>
      <c r="W147" s="213"/>
      <c r="X147" s="214"/>
      <c r="AB147" s="78"/>
      <c r="AC147" s="86"/>
      <c r="AD147" s="86"/>
      <c r="AE147" s="86"/>
      <c r="AF147" s="84"/>
      <c r="AG147" s="84"/>
      <c r="AH147" s="314" t="str">
        <f>IF(W146&lt;&gt;"","",IF(R146&lt;&gt;"","ERR",""))</f>
        <v/>
      </c>
      <c r="AJ147" s="256"/>
      <c r="AL147" s="87"/>
      <c r="AM147" s="88"/>
    </row>
    <row r="148" spans="1:39" ht="24" customHeight="1" thickBot="1" x14ac:dyDescent="0.25">
      <c r="A148" s="471"/>
      <c r="B148" s="472"/>
      <c r="C148" s="418"/>
      <c r="D148" s="464"/>
      <c r="E148" s="465"/>
      <c r="F148" s="465"/>
      <c r="G148" s="465"/>
      <c r="H148" s="465"/>
      <c r="I148" s="465"/>
      <c r="J148" s="465"/>
      <c r="K148" s="465"/>
      <c r="L148" s="465"/>
      <c r="M148" s="465"/>
      <c r="N148" s="465"/>
      <c r="O148" s="465"/>
      <c r="P148" s="465"/>
      <c r="Q148" s="465"/>
      <c r="R148" s="465"/>
      <c r="S148" s="465"/>
      <c r="T148" s="465"/>
      <c r="U148" s="465"/>
      <c r="V148" s="465"/>
      <c r="W148" s="465"/>
      <c r="X148" s="466"/>
      <c r="AB148" s="78"/>
      <c r="AC148" s="86"/>
      <c r="AD148" s="86"/>
      <c r="AE148" s="86"/>
      <c r="AF148" s="84"/>
      <c r="AG148" s="84"/>
      <c r="AH148" s="314"/>
      <c r="AJ148" s="256"/>
      <c r="AL148" s="87"/>
      <c r="AM148" s="88"/>
    </row>
    <row r="149" spans="1:39" ht="24" customHeight="1" thickBot="1" x14ac:dyDescent="0.2">
      <c r="A149" s="473"/>
      <c r="B149" s="474"/>
      <c r="C149" s="250"/>
      <c r="D149" s="467"/>
      <c r="E149" s="467"/>
      <c r="F149" s="467"/>
      <c r="G149" s="467"/>
      <c r="H149" s="467"/>
      <c r="I149" s="467"/>
      <c r="J149" s="467"/>
      <c r="K149" s="467"/>
      <c r="L149" s="467"/>
      <c r="M149" s="467"/>
      <c r="N149" s="467"/>
      <c r="O149" s="467"/>
      <c r="P149" s="467"/>
      <c r="Q149" s="467"/>
      <c r="R149" s="467"/>
      <c r="S149" s="467"/>
      <c r="T149" s="467"/>
      <c r="U149" s="467"/>
      <c r="V149" s="467"/>
      <c r="W149" s="467"/>
      <c r="X149" s="468"/>
      <c r="AB149" s="78"/>
      <c r="AC149" s="86"/>
      <c r="AD149" s="86"/>
      <c r="AE149" s="86"/>
      <c r="AF149" s="84"/>
      <c r="AG149" s="84"/>
      <c r="AH149" s="314"/>
      <c r="AL149" s="87"/>
      <c r="AM149" s="88"/>
    </row>
    <row r="150" spans="1:39" ht="29.25" customHeight="1" x14ac:dyDescent="0.15">
      <c r="A150" s="469"/>
      <c r="B150" s="470"/>
      <c r="C150" s="206" t="s">
        <v>133</v>
      </c>
      <c r="D150" s="215"/>
      <c r="E150" s="204" t="s">
        <v>67</v>
      </c>
      <c r="F150" s="215"/>
      <c r="G150" s="204" t="s">
        <v>86</v>
      </c>
      <c r="H150" s="215"/>
      <c r="I150" s="204" t="s">
        <v>67</v>
      </c>
      <c r="J150" s="215"/>
      <c r="K150" s="205" t="s">
        <v>87</v>
      </c>
      <c r="L150" s="207" t="s">
        <v>68</v>
      </c>
      <c r="M150" s="216"/>
      <c r="N150" s="203" t="s">
        <v>88</v>
      </c>
      <c r="O150" s="215"/>
      <c r="P150" s="203" t="s">
        <v>87</v>
      </c>
      <c r="Q150" s="207" t="s">
        <v>130</v>
      </c>
      <c r="R150" s="249"/>
      <c r="S150" s="203" t="s">
        <v>88</v>
      </c>
      <c r="T150" s="215"/>
      <c r="U150" s="203" t="s">
        <v>87</v>
      </c>
      <c r="V150" s="207" t="s">
        <v>127</v>
      </c>
      <c r="W150" s="217"/>
      <c r="X150" s="208" t="s">
        <v>37</v>
      </c>
      <c r="Z150" s="133"/>
      <c r="AA150" s="132"/>
      <c r="AC150" s="132">
        <f>IF(OR(D150="",F150=""),0,TIME(D150,F150,0))</f>
        <v>0</v>
      </c>
      <c r="AD150" s="132">
        <f>IF(OR(D150="",F150="",H150="",J150=""),0,TIME(H150,J150,0))</f>
        <v>0</v>
      </c>
      <c r="AE150" s="132">
        <f>IF(OR(D150="",F150=""),0,TIME(M150,O150,0))</f>
        <v>0</v>
      </c>
      <c r="AF150" s="137">
        <f>AD150-AC150-AE150</f>
        <v>0</v>
      </c>
      <c r="AG150" s="137">
        <f>TIME(R150,T150,)</f>
        <v>0</v>
      </c>
      <c r="AH150" s="314" t="str">
        <f>IF(AF150&gt;=AG150,"","ERR")</f>
        <v/>
      </c>
    </row>
    <row r="151" spans="1:39" ht="15" customHeight="1" x14ac:dyDescent="0.2">
      <c r="A151" s="471"/>
      <c r="B151" s="472"/>
      <c r="C151" s="417" t="s">
        <v>132</v>
      </c>
      <c r="D151" s="210"/>
      <c r="E151" s="211" t="str">
        <f>IF(AH150="ERR","研修時間を確認してください","")</f>
        <v/>
      </c>
      <c r="F151" s="210"/>
      <c r="G151" s="210"/>
      <c r="H151" s="211"/>
      <c r="I151" s="210"/>
      <c r="J151" s="210"/>
      <c r="K151" s="210"/>
      <c r="L151" s="210"/>
      <c r="M151" s="210"/>
      <c r="N151" s="210"/>
      <c r="O151" s="210"/>
      <c r="P151" s="210"/>
      <c r="Q151" s="212" t="str">
        <f>IF(AH151="ERR","助成対象研修人数を入力してください","")</f>
        <v/>
      </c>
      <c r="R151" s="213"/>
      <c r="S151" s="213"/>
      <c r="T151" s="213"/>
      <c r="U151" s="213"/>
      <c r="V151" s="213"/>
      <c r="W151" s="213"/>
      <c r="X151" s="214"/>
      <c r="AB151" s="78"/>
      <c r="AC151" s="86"/>
      <c r="AD151" s="86"/>
      <c r="AE151" s="86"/>
      <c r="AF151" s="84"/>
      <c r="AG151" s="84"/>
      <c r="AH151" s="314" t="str">
        <f>IF(W150&lt;&gt;"","",IF(R150&lt;&gt;"","ERR",""))</f>
        <v/>
      </c>
      <c r="AJ151" s="256"/>
      <c r="AL151" s="87"/>
      <c r="AM151" s="88"/>
    </row>
    <row r="152" spans="1:39" ht="24" customHeight="1" thickBot="1" x14ac:dyDescent="0.25">
      <c r="A152" s="471"/>
      <c r="B152" s="472"/>
      <c r="C152" s="418"/>
      <c r="D152" s="464"/>
      <c r="E152" s="465"/>
      <c r="F152" s="465"/>
      <c r="G152" s="465"/>
      <c r="H152" s="465"/>
      <c r="I152" s="465"/>
      <c r="J152" s="465"/>
      <c r="K152" s="465"/>
      <c r="L152" s="465"/>
      <c r="M152" s="465"/>
      <c r="N152" s="465"/>
      <c r="O152" s="465"/>
      <c r="P152" s="465"/>
      <c r="Q152" s="465"/>
      <c r="R152" s="465"/>
      <c r="S152" s="465"/>
      <c r="T152" s="465"/>
      <c r="U152" s="465"/>
      <c r="V152" s="465"/>
      <c r="W152" s="465"/>
      <c r="X152" s="466"/>
      <c r="AB152" s="78"/>
      <c r="AC152" s="86"/>
      <c r="AD152" s="86"/>
      <c r="AE152" s="86"/>
      <c r="AF152" s="84"/>
      <c r="AG152" s="84"/>
      <c r="AH152" s="314"/>
      <c r="AJ152" s="256"/>
      <c r="AL152" s="87"/>
      <c r="AM152" s="88"/>
    </row>
    <row r="153" spans="1:39" ht="24" customHeight="1" thickBot="1" x14ac:dyDescent="0.2">
      <c r="A153" s="473"/>
      <c r="B153" s="474"/>
      <c r="C153" s="250"/>
      <c r="D153" s="467"/>
      <c r="E153" s="467"/>
      <c r="F153" s="467"/>
      <c r="G153" s="467"/>
      <c r="H153" s="467"/>
      <c r="I153" s="467"/>
      <c r="J153" s="467"/>
      <c r="K153" s="467"/>
      <c r="L153" s="467"/>
      <c r="M153" s="467"/>
      <c r="N153" s="467"/>
      <c r="O153" s="467"/>
      <c r="P153" s="467"/>
      <c r="Q153" s="467"/>
      <c r="R153" s="467"/>
      <c r="S153" s="467"/>
      <c r="T153" s="467"/>
      <c r="U153" s="467"/>
      <c r="V153" s="467"/>
      <c r="W153" s="467"/>
      <c r="X153" s="468"/>
      <c r="AB153" s="78"/>
      <c r="AC153" s="86"/>
      <c r="AD153" s="86"/>
      <c r="AE153" s="86"/>
      <c r="AF153" s="84"/>
      <c r="AG153" s="84"/>
      <c r="AH153" s="314"/>
      <c r="AL153" s="87"/>
      <c r="AM153" s="88"/>
    </row>
    <row r="154" spans="1:39" ht="14.25" customHeight="1" x14ac:dyDescent="0.15">
      <c r="A154" s="420" t="s">
        <v>100</v>
      </c>
      <c r="B154" s="420"/>
      <c r="C154" s="148">
        <f>IF(SUMIF($W$134:$W$150,1,$AG$134:$AG$150)=0,0,SUMIF($W$134:$W$150,1,$AG$134:$AG$150))</f>
        <v>0</v>
      </c>
      <c r="D154" s="148"/>
      <c r="E154" s="420" t="s">
        <v>90</v>
      </c>
      <c r="F154" s="420"/>
      <c r="G154" s="419">
        <f>IF(SUMIF($W$134:$W$150,2,$AG$134:$AG$150)=0,0,SUMIF($W$134:$W$150,2,$AG$134:$AG$150))</f>
        <v>0</v>
      </c>
      <c r="H154" s="419"/>
      <c r="I154" s="420" t="s">
        <v>91</v>
      </c>
      <c r="J154" s="420"/>
      <c r="K154" s="419">
        <f>IF(SUMIF($W$134:$W$150,3,$AG$134:$AG$150)=0,0,SUMIF($W$134:$W$150,3,$AG$134:$AG$150))</f>
        <v>0</v>
      </c>
      <c r="L154" s="419"/>
      <c r="M154" s="147" t="s">
        <v>16</v>
      </c>
      <c r="N154" s="419">
        <f>SUM($C$154,$G$154,$K$154)</f>
        <v>0</v>
      </c>
      <c r="O154" s="419"/>
      <c r="P154" s="141"/>
      <c r="Q154" s="141"/>
      <c r="R154" s="141"/>
      <c r="S154" s="141"/>
      <c r="T154" s="141"/>
      <c r="U154" s="141"/>
      <c r="V154" s="141"/>
      <c r="W154" s="141"/>
      <c r="X154" s="141"/>
      <c r="AB154" s="78"/>
      <c r="AC154" s="85"/>
      <c r="AD154" s="86"/>
      <c r="AE154" s="86"/>
      <c r="AF154" s="86"/>
      <c r="AG154" s="86"/>
      <c r="AH154" s="86"/>
      <c r="AI154" s="84"/>
      <c r="AJ154" s="315"/>
    </row>
    <row r="155" spans="1:39" ht="39.950000000000003" customHeight="1" x14ac:dyDescent="0.15">
      <c r="A155" s="9"/>
      <c r="B155" s="9"/>
      <c r="C155" s="114"/>
      <c r="D155" s="9"/>
      <c r="E155" s="9"/>
      <c r="F155" s="9"/>
      <c r="G155" s="9"/>
      <c r="H155" s="9"/>
      <c r="I155" s="9"/>
      <c r="J155" s="9"/>
      <c r="K155" s="9"/>
      <c r="L155" s="9"/>
      <c r="M155" s="9"/>
      <c r="N155" s="113"/>
      <c r="O155" s="9"/>
      <c r="P155" s="113"/>
      <c r="Q155" s="9"/>
      <c r="R155" s="9"/>
      <c r="S155" s="113"/>
      <c r="T155" s="9"/>
      <c r="U155" s="113"/>
      <c r="V155" s="9"/>
      <c r="W155" s="9"/>
      <c r="X155" s="9"/>
    </row>
    <row r="156" spans="1:39" x14ac:dyDescent="0.15">
      <c r="A156" s="136" t="s">
        <v>69</v>
      </c>
      <c r="B156" s="37"/>
      <c r="C156" s="37"/>
      <c r="D156" s="37"/>
      <c r="E156" s="37"/>
      <c r="F156" s="37"/>
      <c r="G156" s="37"/>
      <c r="H156" s="37"/>
      <c r="I156" s="37"/>
      <c r="J156" s="36"/>
      <c r="K156" s="36"/>
      <c r="L156" s="36"/>
      <c r="M156" s="36"/>
      <c r="N156" s="36"/>
      <c r="O156" s="36"/>
      <c r="P156" s="36"/>
      <c r="Q156" s="36"/>
      <c r="R156" s="36"/>
      <c r="S156" s="36"/>
      <c r="T156" s="36"/>
      <c r="U156" s="36"/>
      <c r="V156" s="36"/>
      <c r="W156" s="135"/>
      <c r="X156" s="135"/>
    </row>
    <row r="157" spans="1:39" ht="24.95" customHeight="1" x14ac:dyDescent="0.15">
      <c r="A157" s="438" t="s">
        <v>70</v>
      </c>
      <c r="B157" s="439"/>
      <c r="C157" s="439"/>
      <c r="D157" s="440"/>
      <c r="E157" s="438" t="s">
        <v>89</v>
      </c>
      <c r="F157" s="439"/>
      <c r="G157" s="439"/>
      <c r="H157" s="439"/>
      <c r="I157" s="439"/>
      <c r="J157" s="439"/>
      <c r="K157" s="439"/>
      <c r="L157" s="439"/>
      <c r="M157" s="439"/>
      <c r="N157" s="440"/>
      <c r="O157" s="516" t="s">
        <v>71</v>
      </c>
      <c r="P157" s="444"/>
      <c r="Q157" s="444"/>
      <c r="R157" s="444"/>
      <c r="S157" s="445"/>
      <c r="T157" s="444" t="s">
        <v>104</v>
      </c>
      <c r="U157" s="444"/>
      <c r="V157" s="444"/>
      <c r="W157" s="444"/>
      <c r="X157" s="445"/>
    </row>
    <row r="158" spans="1:39" ht="24.95" customHeight="1" x14ac:dyDescent="0.15">
      <c r="A158" s="441"/>
      <c r="B158" s="442"/>
      <c r="C158" s="442"/>
      <c r="D158" s="443"/>
      <c r="E158" s="441"/>
      <c r="F158" s="442"/>
      <c r="G158" s="442"/>
      <c r="H158" s="442"/>
      <c r="I158" s="442"/>
      <c r="J158" s="442"/>
      <c r="K158" s="442"/>
      <c r="L158" s="442"/>
      <c r="M158" s="442"/>
      <c r="N158" s="443"/>
      <c r="O158" s="517"/>
      <c r="P158" s="446"/>
      <c r="Q158" s="446"/>
      <c r="R158" s="446"/>
      <c r="S158" s="447"/>
      <c r="T158" s="446"/>
      <c r="U158" s="446"/>
      <c r="V158" s="446"/>
      <c r="W158" s="446"/>
      <c r="X158" s="447"/>
    </row>
    <row r="159" spans="1:39" ht="45" customHeight="1" x14ac:dyDescent="0.15">
      <c r="A159" s="432" t="s">
        <v>72</v>
      </c>
      <c r="B159" s="433"/>
      <c r="C159" s="433"/>
      <c r="D159" s="434"/>
      <c r="E159" s="527">
        <f>SUMIF($W$8:$W$150,1,$AG8:$AG150)</f>
        <v>0</v>
      </c>
      <c r="F159" s="528"/>
      <c r="G159" s="528"/>
      <c r="H159" s="528"/>
      <c r="I159" s="528"/>
      <c r="J159" s="528"/>
      <c r="K159" s="528"/>
      <c r="L159" s="528"/>
      <c r="M159" s="528"/>
      <c r="N159" s="529"/>
      <c r="O159" s="461" t="s">
        <v>73</v>
      </c>
      <c r="P159" s="462"/>
      <c r="Q159" s="462"/>
      <c r="R159" s="462"/>
      <c r="S159" s="463"/>
      <c r="T159" s="164"/>
      <c r="U159" s="450">
        <f>$E$159*2400*24</f>
        <v>0</v>
      </c>
      <c r="V159" s="450">
        <f>$E$159*2400*24</f>
        <v>0</v>
      </c>
      <c r="W159" s="450">
        <f>$E$159*2400*24</f>
        <v>0</v>
      </c>
      <c r="X159" s="451">
        <f>$E$159*2400*24</f>
        <v>0</v>
      </c>
    </row>
    <row r="160" spans="1:39" ht="45" customHeight="1" x14ac:dyDescent="0.15">
      <c r="A160" s="435" t="s">
        <v>74</v>
      </c>
      <c r="B160" s="436"/>
      <c r="C160" s="436"/>
      <c r="D160" s="437"/>
      <c r="E160" s="524">
        <f>SUMIF($W$8:$W$150,2,$AG8:$AG150)</f>
        <v>0</v>
      </c>
      <c r="F160" s="525"/>
      <c r="G160" s="525"/>
      <c r="H160" s="525"/>
      <c r="I160" s="525"/>
      <c r="J160" s="525"/>
      <c r="K160" s="525"/>
      <c r="L160" s="525"/>
      <c r="M160" s="525"/>
      <c r="N160" s="526"/>
      <c r="O160" s="458" t="s">
        <v>75</v>
      </c>
      <c r="P160" s="459"/>
      <c r="Q160" s="459"/>
      <c r="R160" s="459"/>
      <c r="S160" s="460"/>
      <c r="T160" s="165"/>
      <c r="U160" s="448">
        <f>$E$160*1200*24</f>
        <v>0</v>
      </c>
      <c r="V160" s="448">
        <f>$E$160*1200*24</f>
        <v>0</v>
      </c>
      <c r="W160" s="448">
        <f>$E$160*1200*24</f>
        <v>0</v>
      </c>
      <c r="X160" s="449">
        <f>$E$160*1200*24</f>
        <v>0</v>
      </c>
    </row>
    <row r="161" spans="1:44" ht="45" customHeight="1" thickBot="1" x14ac:dyDescent="0.2">
      <c r="A161" s="422" t="s">
        <v>76</v>
      </c>
      <c r="B161" s="423"/>
      <c r="C161" s="423"/>
      <c r="D161" s="424"/>
      <c r="E161" s="521">
        <f>SUMIF($W$8:$W$150,3,$AG8:$AG150)</f>
        <v>0</v>
      </c>
      <c r="F161" s="522"/>
      <c r="G161" s="522"/>
      <c r="H161" s="522"/>
      <c r="I161" s="522"/>
      <c r="J161" s="522"/>
      <c r="K161" s="522"/>
      <c r="L161" s="522"/>
      <c r="M161" s="522"/>
      <c r="N161" s="523"/>
      <c r="O161" s="455" t="s">
        <v>77</v>
      </c>
      <c r="P161" s="456"/>
      <c r="Q161" s="456"/>
      <c r="R161" s="456"/>
      <c r="S161" s="457"/>
      <c r="T161" s="166"/>
      <c r="U161" s="430">
        <f>$E$161*800*24</f>
        <v>0</v>
      </c>
      <c r="V161" s="430">
        <f>$E$161*800*24</f>
        <v>0</v>
      </c>
      <c r="W161" s="430">
        <f>$E$161*800*24</f>
        <v>0</v>
      </c>
      <c r="X161" s="431">
        <f>$E$161*800*24</f>
        <v>0</v>
      </c>
    </row>
    <row r="162" spans="1:44" ht="45" customHeight="1" thickTop="1" x14ac:dyDescent="0.15">
      <c r="A162" s="425" t="s">
        <v>50</v>
      </c>
      <c r="B162" s="426"/>
      <c r="C162" s="426"/>
      <c r="D162" s="427"/>
      <c r="E162" s="518">
        <f>SUM(E159:N161)</f>
        <v>0</v>
      </c>
      <c r="F162" s="519"/>
      <c r="G162" s="519"/>
      <c r="H162" s="519"/>
      <c r="I162" s="519"/>
      <c r="J162" s="519"/>
      <c r="K162" s="519"/>
      <c r="L162" s="519"/>
      <c r="M162" s="519"/>
      <c r="N162" s="520"/>
      <c r="O162" s="452"/>
      <c r="P162" s="453"/>
      <c r="Q162" s="453"/>
      <c r="R162" s="453"/>
      <c r="S162" s="454"/>
      <c r="T162" s="167"/>
      <c r="U162" s="428">
        <f>SUM($U$159:$U$161)</f>
        <v>0</v>
      </c>
      <c r="V162" s="428">
        <f>SUM($R$159:$X$161)</f>
        <v>0</v>
      </c>
      <c r="W162" s="428">
        <f>SUM($R$159:$X$161)</f>
        <v>0</v>
      </c>
      <c r="X162" s="429">
        <f>SUM($R$159:$X$161)</f>
        <v>0</v>
      </c>
    </row>
    <row r="163" spans="1:44" ht="18" customHeigh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44" x14ac:dyDescent="0.15">
      <c r="A164" s="442" t="s">
        <v>78</v>
      </c>
      <c r="B164" s="442"/>
      <c r="C164" s="442"/>
      <c r="D164" s="442"/>
      <c r="E164" s="442"/>
      <c r="F164" s="442"/>
      <c r="G164" s="442" t="s">
        <v>79</v>
      </c>
      <c r="H164" s="442"/>
      <c r="I164" s="442"/>
      <c r="J164" s="442"/>
      <c r="K164" s="442"/>
      <c r="L164" s="442"/>
      <c r="M164" s="442"/>
      <c r="N164" s="442"/>
      <c r="O164" s="442"/>
      <c r="P164" s="442"/>
      <c r="Q164" s="442"/>
      <c r="R164" s="442"/>
      <c r="S164" s="442"/>
      <c r="T164" s="442"/>
      <c r="U164" s="442"/>
      <c r="V164" s="442" t="s">
        <v>171</v>
      </c>
      <c r="W164" s="442"/>
      <c r="X164" s="442"/>
    </row>
    <row r="165" spans="1:44" ht="35.1" customHeight="1" x14ac:dyDescent="0.25">
      <c r="A165" s="506"/>
      <c r="B165" s="507"/>
      <c r="C165" s="507"/>
      <c r="D165" s="38" t="s">
        <v>31</v>
      </c>
      <c r="E165" s="508" t="s">
        <v>99</v>
      </c>
      <c r="F165" s="509"/>
      <c r="G165" s="510"/>
      <c r="H165" s="511"/>
      <c r="I165" s="511"/>
      <c r="J165" s="511"/>
      <c r="K165" s="511"/>
      <c r="L165" s="511"/>
      <c r="M165" s="511"/>
      <c r="N165" s="511"/>
      <c r="O165" s="511"/>
      <c r="P165" s="511"/>
      <c r="Q165" s="511"/>
      <c r="R165" s="511"/>
      <c r="S165" s="511"/>
      <c r="T165" s="511"/>
      <c r="U165" s="512"/>
      <c r="V165" s="513"/>
      <c r="W165" s="514"/>
      <c r="X165" s="515"/>
    </row>
    <row r="166" spans="1:44" ht="35.1" customHeight="1" x14ac:dyDescent="0.25">
      <c r="A166" s="483"/>
      <c r="B166" s="484"/>
      <c r="C166" s="484"/>
      <c r="D166" s="39" t="s">
        <v>31</v>
      </c>
      <c r="E166" s="485" t="s">
        <v>99</v>
      </c>
      <c r="F166" s="486"/>
      <c r="G166" s="487"/>
      <c r="H166" s="488"/>
      <c r="I166" s="488"/>
      <c r="J166" s="488"/>
      <c r="K166" s="488"/>
      <c r="L166" s="488"/>
      <c r="M166" s="488"/>
      <c r="N166" s="488"/>
      <c r="O166" s="488"/>
      <c r="P166" s="488"/>
      <c r="Q166" s="488"/>
      <c r="R166" s="488"/>
      <c r="S166" s="488"/>
      <c r="T166" s="488"/>
      <c r="U166" s="489"/>
      <c r="V166" s="490"/>
      <c r="W166" s="491"/>
      <c r="X166" s="492"/>
    </row>
    <row r="167" spans="1:44" ht="35.1" customHeight="1" x14ac:dyDescent="0.25">
      <c r="A167" s="493"/>
      <c r="B167" s="494"/>
      <c r="C167" s="494"/>
      <c r="D167" s="40" t="s">
        <v>31</v>
      </c>
      <c r="E167" s="495" t="s">
        <v>99</v>
      </c>
      <c r="F167" s="496"/>
      <c r="G167" s="497"/>
      <c r="H167" s="498"/>
      <c r="I167" s="498"/>
      <c r="J167" s="498"/>
      <c r="K167" s="498"/>
      <c r="L167" s="498"/>
      <c r="M167" s="498"/>
      <c r="N167" s="498"/>
      <c r="O167" s="498"/>
      <c r="P167" s="498"/>
      <c r="Q167" s="498"/>
      <c r="R167" s="498"/>
      <c r="S167" s="498"/>
      <c r="T167" s="498"/>
      <c r="U167" s="499"/>
      <c r="V167" s="500"/>
      <c r="W167" s="501"/>
      <c r="X167" s="502"/>
    </row>
    <row r="168" spans="1:44" ht="18" customHeigh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row>
    <row r="169" spans="1:44" ht="18" customHeight="1" x14ac:dyDescent="0.15">
      <c r="A169" s="476" t="s">
        <v>80</v>
      </c>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row>
    <row r="170" spans="1:44" ht="69" customHeight="1" x14ac:dyDescent="0.15">
      <c r="A170" s="36"/>
      <c r="B170" s="36"/>
      <c r="C170" s="477" t="s">
        <v>81</v>
      </c>
      <c r="D170" s="478"/>
      <c r="E170" s="478"/>
      <c r="F170" s="478"/>
      <c r="G170" s="478"/>
      <c r="H170" s="478"/>
      <c r="I170" s="478"/>
      <c r="J170" s="478"/>
      <c r="K170" s="478"/>
      <c r="L170" s="479"/>
      <c r="M170" s="480">
        <f>SUM(U162,V165:X167)</f>
        <v>0</v>
      </c>
      <c r="N170" s="481"/>
      <c r="O170" s="481"/>
      <c r="P170" s="481"/>
      <c r="Q170" s="481"/>
      <c r="R170" s="481"/>
      <c r="S170" s="481"/>
      <c r="T170" s="481"/>
      <c r="U170" s="481"/>
      <c r="V170" s="481"/>
      <c r="W170" s="481"/>
      <c r="X170" s="482"/>
      <c r="Y170" s="80"/>
      <c r="Z170" s="80"/>
      <c r="AA170" s="80"/>
      <c r="AB170" s="80"/>
      <c r="AC170" s="89"/>
      <c r="AD170" s="90"/>
      <c r="AE170" s="90"/>
      <c r="AF170" s="90"/>
      <c r="AG170" s="90"/>
      <c r="AH170" s="90"/>
      <c r="AR170" s="91"/>
    </row>
    <row r="171" spans="1:44" ht="28.5" customHeight="1" x14ac:dyDescent="0.15">
      <c r="A171" s="9"/>
      <c r="B171" s="9"/>
      <c r="C171" s="75"/>
      <c r="D171" s="146"/>
      <c r="E171" s="146"/>
      <c r="F171" s="146"/>
      <c r="G171" s="75"/>
      <c r="H171" s="146"/>
      <c r="I171" s="146"/>
      <c r="J171" s="146"/>
      <c r="K171" s="146"/>
      <c r="L171" s="146"/>
      <c r="M171" s="146"/>
      <c r="N171" s="146"/>
      <c r="O171" s="146"/>
      <c r="P171" s="146"/>
      <c r="Q171" s="146"/>
      <c r="R171" s="146"/>
      <c r="S171" s="146"/>
      <c r="T171" s="146"/>
      <c r="U171" s="146"/>
      <c r="V171" s="146"/>
      <c r="W171" s="146"/>
      <c r="X171" s="146"/>
    </row>
    <row r="172" spans="1:44" ht="45" customHeight="1" x14ac:dyDescent="0.15">
      <c r="A172" s="9"/>
      <c r="B172" s="319" t="s">
        <v>174</v>
      </c>
      <c r="C172" s="318"/>
      <c r="D172" s="503"/>
      <c r="E172" s="504"/>
      <c r="F172" s="505"/>
      <c r="G172" s="320" t="s">
        <v>31</v>
      </c>
      <c r="H172" s="146"/>
      <c r="I172" s="146"/>
      <c r="J172" s="146"/>
      <c r="K172" s="146"/>
      <c r="L172" s="146"/>
      <c r="M172" s="146"/>
      <c r="N172" s="146"/>
      <c r="O172" s="146"/>
      <c r="P172" s="146"/>
      <c r="Q172" s="146"/>
      <c r="R172" s="146"/>
      <c r="S172" s="146"/>
      <c r="T172" s="146"/>
      <c r="U172" s="146"/>
      <c r="V172" s="146"/>
      <c r="W172" s="146"/>
      <c r="X172" s="146"/>
    </row>
    <row r="173" spans="1:44" x14ac:dyDescent="0.15">
      <c r="A173" s="9"/>
      <c r="B173" s="9"/>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row>
    <row r="174" spans="1:44" ht="28.5" customHeight="1" x14ac:dyDescent="0.15">
      <c r="A174" s="9"/>
      <c r="B174" s="9"/>
      <c r="C174" s="75"/>
      <c r="D174" s="146"/>
      <c r="E174" s="146"/>
      <c r="F174" s="146"/>
      <c r="G174" s="75"/>
      <c r="H174" s="146"/>
      <c r="I174" s="146"/>
      <c r="J174" s="146"/>
      <c r="K174" s="146"/>
      <c r="L174" s="146"/>
      <c r="M174" s="146"/>
      <c r="N174" s="146"/>
      <c r="O174" s="146"/>
      <c r="P174" s="146"/>
      <c r="Q174" s="146"/>
      <c r="R174" s="146"/>
      <c r="S174" s="146"/>
      <c r="T174" s="146"/>
      <c r="U174" s="146"/>
      <c r="V174" s="146"/>
      <c r="W174" s="146"/>
      <c r="X174" s="146"/>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5"/>
      <c r="G177" s="475"/>
      <c r="H177" s="475"/>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24BF2BC0-99AC-4E5F-9B87-B8D2A1B6BBA4}">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8B8C8DB-7297-4CFF-BB2E-447CC0A2357E}">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0A9BB95-5577-4CA6-9DCB-AB0FF2671E41}">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9BFF921F-A423-4B41-B14F-ED282A3FB7A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96300309-EF7E-4570-83C3-877927356D89}">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6A8563CF-10D7-469B-A002-C7086D988FE3}">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E9B4-517A-47BE-AA4B-1B6CA59B13A8}">
  <sheetPr>
    <tabColor theme="3" tint="0.59999389629810485"/>
  </sheetPr>
  <dimension ref="A1:AR177"/>
  <sheetViews>
    <sheetView showGridLines="0" view="pageBreakPreview"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81" customWidth="1"/>
    <col min="30" max="31" width="9.25" style="82" customWidth="1"/>
    <col min="32" max="33" width="15.625" style="82" customWidth="1"/>
    <col min="34" max="34" width="9.75" style="82"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30"/>
      <c r="AD2" s="131"/>
      <c r="AE2" s="131"/>
      <c r="AF2" s="131"/>
      <c r="AG2" s="131"/>
      <c r="AH2" s="131"/>
      <c r="AI2" s="129"/>
    </row>
    <row r="3" spans="1:39" ht="33" customHeight="1" x14ac:dyDescent="0.15">
      <c r="A3" s="53"/>
      <c r="B3" s="53"/>
      <c r="C3" s="143"/>
      <c r="D3" s="41"/>
      <c r="E3" s="41"/>
      <c r="F3" s="41"/>
      <c r="G3" s="75"/>
      <c r="H3" s="42"/>
      <c r="I3" s="43"/>
      <c r="J3" s="43"/>
      <c r="K3" s="43"/>
      <c r="L3" s="43"/>
      <c r="M3" s="43"/>
      <c r="N3" s="75"/>
      <c r="O3" s="43"/>
      <c r="P3" s="75"/>
      <c r="Q3" s="43"/>
      <c r="R3" s="43"/>
      <c r="S3" s="75"/>
      <c r="T3" s="43"/>
      <c r="U3" s="75"/>
      <c r="V3" s="75"/>
      <c r="W3" s="75"/>
      <c r="X3" s="248" t="str">
        <f>'５号'!$Y$2</f>
        <v>令和元年度補正第１回</v>
      </c>
      <c r="AC3" s="128" t="str">
        <f>IF('５号'!$I$5="","",'５号'!$U$27)</f>
        <v/>
      </c>
      <c r="AD3" s="134" t="e">
        <f>YEAR(K6)</f>
        <v>#VALUE!</v>
      </c>
      <c r="AE3" s="134"/>
      <c r="AF3" s="16" t="e">
        <f>MONTH(AC3)</f>
        <v>#VALUE!</v>
      </c>
      <c r="AG3" s="16"/>
      <c r="AH3" s="138" t="s">
        <v>92</v>
      </c>
    </row>
    <row r="4" spans="1:39" ht="28.5" customHeight="1" x14ac:dyDescent="0.15">
      <c r="A4" s="53"/>
      <c r="B4" s="53"/>
      <c r="C4" s="220" t="s">
        <v>170</v>
      </c>
      <c r="D4" s="41"/>
      <c r="E4" s="41"/>
      <c r="F4" s="41"/>
      <c r="G4" s="41"/>
      <c r="H4" s="75"/>
      <c r="I4" s="75"/>
      <c r="J4" s="75"/>
      <c r="K4" s="75"/>
      <c r="L4" s="75"/>
      <c r="M4" s="75"/>
      <c r="N4" s="44"/>
      <c r="O4" s="531" t="s">
        <v>126</v>
      </c>
      <c r="P4" s="531"/>
      <c r="Q4" s="531"/>
      <c r="R4" s="532" t="str">
        <f>IF('５号'!G11="","",'５号'!G11)</f>
        <v/>
      </c>
      <c r="S4" s="532"/>
      <c r="T4" s="532"/>
      <c r="U4" s="532"/>
      <c r="V4" s="532"/>
      <c r="W4" s="532"/>
      <c r="X4" s="532"/>
      <c r="Y4" s="218" t="s">
        <v>27</v>
      </c>
      <c r="AC4" s="82"/>
      <c r="AF4" s="16"/>
      <c r="AG4" s="16"/>
      <c r="AH4" s="138" t="s">
        <v>93</v>
      </c>
    </row>
    <row r="5" spans="1:39" ht="16.5" customHeight="1" x14ac:dyDescent="0.15">
      <c r="A5" s="53"/>
      <c r="B5" s="53"/>
      <c r="C5" s="220"/>
      <c r="D5" s="41"/>
      <c r="E5" s="41"/>
      <c r="F5" s="41"/>
      <c r="G5" s="41"/>
      <c r="H5" s="75"/>
      <c r="I5" s="75"/>
      <c r="J5" s="75"/>
      <c r="K5" s="75"/>
      <c r="L5" s="75"/>
      <c r="M5" s="75"/>
      <c r="N5" s="44"/>
      <c r="O5" s="255"/>
      <c r="P5" s="255"/>
      <c r="Q5" s="255"/>
      <c r="R5" s="237"/>
      <c r="S5" s="237"/>
      <c r="T5" s="237"/>
      <c r="U5" s="237"/>
      <c r="V5" s="237"/>
      <c r="W5" s="237"/>
      <c r="X5" s="237"/>
      <c r="Y5" s="238"/>
      <c r="AC5" s="82"/>
      <c r="AF5" s="16"/>
      <c r="AG5" s="16"/>
      <c r="AH5" s="79"/>
    </row>
    <row r="6" spans="1:39" ht="28.5" customHeight="1" x14ac:dyDescent="0.2">
      <c r="A6" s="53"/>
      <c r="B6" s="53"/>
      <c r="C6" s="219" t="s">
        <v>94</v>
      </c>
      <c r="D6" s="74"/>
      <c r="E6" s="74"/>
      <c r="F6" s="74"/>
      <c r="G6" s="74"/>
      <c r="H6" s="75"/>
      <c r="I6" s="127"/>
      <c r="J6" s="127"/>
      <c r="K6" s="534" t="str">
        <f>IF(AC3="","（ 　　年　　月 ）",AC3)</f>
        <v>（ 　　年　　月 ）</v>
      </c>
      <c r="L6" s="534"/>
      <c r="M6" s="534"/>
      <c r="N6" s="534"/>
      <c r="O6" s="534"/>
      <c r="P6" s="531" t="s">
        <v>95</v>
      </c>
      <c r="Q6" s="531"/>
      <c r="R6" s="533" t="str">
        <f>IF('５号'!G19="","",'５号'!G19)</f>
        <v/>
      </c>
      <c r="S6" s="533"/>
      <c r="T6" s="533"/>
      <c r="U6" s="533"/>
      <c r="V6" s="533"/>
      <c r="W6" s="533"/>
      <c r="X6" s="533"/>
      <c r="Y6" s="218" t="s">
        <v>27</v>
      </c>
      <c r="AC6" s="145" t="s">
        <v>96</v>
      </c>
      <c r="AD6" s="142" t="s">
        <v>97</v>
      </c>
      <c r="AE6" s="142" t="s">
        <v>98</v>
      </c>
      <c r="AF6" s="142" t="s">
        <v>128</v>
      </c>
      <c r="AG6" s="221" t="s">
        <v>135</v>
      </c>
      <c r="AH6" s="16"/>
    </row>
    <row r="7" spans="1:39" ht="27" customHeight="1" x14ac:dyDescent="0.15">
      <c r="A7" s="53"/>
      <c r="B7" s="53"/>
      <c r="C7" s="45"/>
      <c r="D7" s="46"/>
      <c r="E7" s="46"/>
      <c r="F7" s="46"/>
      <c r="G7" s="46"/>
      <c r="H7" s="46"/>
      <c r="I7" s="47"/>
      <c r="J7" s="46"/>
      <c r="K7" s="46"/>
      <c r="L7" s="46"/>
      <c r="M7" s="46"/>
      <c r="N7" s="46"/>
      <c r="O7" s="45"/>
      <c r="P7" s="46"/>
      <c r="Q7" s="46"/>
      <c r="R7" s="46"/>
      <c r="S7" s="46"/>
      <c r="T7" s="46"/>
      <c r="U7" s="46"/>
      <c r="V7" s="46"/>
      <c r="W7" s="75"/>
      <c r="X7" s="75"/>
      <c r="Y7" s="145" t="s">
        <v>134</v>
      </c>
      <c r="AD7" s="81"/>
      <c r="AE7" s="81"/>
      <c r="AF7" s="83"/>
      <c r="AG7" s="83"/>
      <c r="AH7" s="138"/>
    </row>
    <row r="8" spans="1:39" ht="29.25" customHeight="1" x14ac:dyDescent="0.15">
      <c r="A8" s="469">
        <v>1</v>
      </c>
      <c r="B8" s="470"/>
      <c r="C8" s="206" t="s">
        <v>133</v>
      </c>
      <c r="D8" s="215"/>
      <c r="E8" s="204" t="s">
        <v>67</v>
      </c>
      <c r="F8" s="215"/>
      <c r="G8" s="204" t="s">
        <v>86</v>
      </c>
      <c r="H8" s="215"/>
      <c r="I8" s="204" t="s">
        <v>67</v>
      </c>
      <c r="J8" s="215"/>
      <c r="K8" s="205" t="s">
        <v>87</v>
      </c>
      <c r="L8" s="207" t="s">
        <v>68</v>
      </c>
      <c r="M8" s="216"/>
      <c r="N8" s="203" t="s">
        <v>88</v>
      </c>
      <c r="O8" s="215"/>
      <c r="P8" s="203" t="s">
        <v>87</v>
      </c>
      <c r="Q8" s="207" t="s">
        <v>130</v>
      </c>
      <c r="R8" s="249"/>
      <c r="S8" s="203" t="s">
        <v>88</v>
      </c>
      <c r="T8" s="215"/>
      <c r="U8" s="203" t="s">
        <v>87</v>
      </c>
      <c r="V8" s="207" t="s">
        <v>127</v>
      </c>
      <c r="W8" s="217"/>
      <c r="X8" s="208" t="s">
        <v>37</v>
      </c>
      <c r="Z8" s="133"/>
      <c r="AA8" s="132"/>
      <c r="AC8" s="132">
        <f>IF(OR(D8="",F8=""),0,TIME(D8,F8,0))</f>
        <v>0</v>
      </c>
      <c r="AD8" s="132">
        <f>IF(OR(D8="",F8="",H8="",J8=""),0,TIME(H8,J8,0))</f>
        <v>0</v>
      </c>
      <c r="AE8" s="132">
        <f>IF(OR(D8="",F8=""),0,TIME(M8,O8,0))</f>
        <v>0</v>
      </c>
      <c r="AF8" s="137">
        <f>AD8-AC8-AE8</f>
        <v>0</v>
      </c>
      <c r="AG8" s="137">
        <f>TIME(R8,T8,)</f>
        <v>0</v>
      </c>
      <c r="AH8" s="314" t="str">
        <f>IF(AF8&gt;=AG8,"","ERR")</f>
        <v/>
      </c>
    </row>
    <row r="9" spans="1:39" ht="15" customHeight="1" x14ac:dyDescent="0.2">
      <c r="A9" s="471"/>
      <c r="B9" s="472"/>
      <c r="C9" s="417" t="s">
        <v>132</v>
      </c>
      <c r="D9" s="210"/>
      <c r="E9" s="211" t="str">
        <f>IF(AH8="ERR","研修時間を確認してください","")</f>
        <v/>
      </c>
      <c r="F9" s="210"/>
      <c r="G9" s="210"/>
      <c r="H9" s="211"/>
      <c r="I9" s="210"/>
      <c r="J9" s="210"/>
      <c r="K9" s="210"/>
      <c r="L9" s="210"/>
      <c r="M9" s="210"/>
      <c r="N9" s="210"/>
      <c r="O9" s="210"/>
      <c r="P9" s="210"/>
      <c r="Q9" s="212" t="str">
        <f>IF(AH9="ERR","助成対象研修人数を入力してください","")</f>
        <v/>
      </c>
      <c r="R9" s="213"/>
      <c r="S9" s="213"/>
      <c r="T9" s="213"/>
      <c r="U9" s="213"/>
      <c r="V9" s="213"/>
      <c r="W9" s="213"/>
      <c r="X9" s="214"/>
      <c r="AB9" s="78"/>
      <c r="AC9" s="86"/>
      <c r="AD9" s="86"/>
      <c r="AE9" s="86"/>
      <c r="AF9" s="84"/>
      <c r="AG9" s="84"/>
      <c r="AH9" s="314" t="str">
        <f>IF(W8&lt;&gt;"","",IF(R8&lt;&gt;"","ERR",""))</f>
        <v/>
      </c>
      <c r="AJ9" s="256"/>
      <c r="AL9" s="87"/>
      <c r="AM9" s="88"/>
    </row>
    <row r="10" spans="1:39" ht="24" customHeight="1" thickBot="1" x14ac:dyDescent="0.25">
      <c r="A10" s="471"/>
      <c r="B10" s="472"/>
      <c r="C10" s="418"/>
      <c r="D10" s="464"/>
      <c r="E10" s="465"/>
      <c r="F10" s="465"/>
      <c r="G10" s="465"/>
      <c r="H10" s="465"/>
      <c r="I10" s="465"/>
      <c r="J10" s="465"/>
      <c r="K10" s="465"/>
      <c r="L10" s="465"/>
      <c r="M10" s="465"/>
      <c r="N10" s="465"/>
      <c r="O10" s="465"/>
      <c r="P10" s="465"/>
      <c r="Q10" s="465"/>
      <c r="R10" s="465"/>
      <c r="S10" s="465"/>
      <c r="T10" s="465"/>
      <c r="U10" s="465"/>
      <c r="V10" s="465"/>
      <c r="W10" s="465"/>
      <c r="X10" s="466"/>
      <c r="AB10" s="78"/>
      <c r="AC10" s="86"/>
      <c r="AD10" s="86"/>
      <c r="AE10" s="86"/>
      <c r="AF10" s="84"/>
      <c r="AG10" s="84"/>
      <c r="AH10" s="314"/>
      <c r="AJ10" s="256"/>
      <c r="AL10" s="87"/>
      <c r="AM10" s="88"/>
    </row>
    <row r="11" spans="1:39" ht="24" customHeight="1" thickBot="1" x14ac:dyDescent="0.2">
      <c r="A11" s="473"/>
      <c r="B11" s="474"/>
      <c r="C11" s="250" t="s">
        <v>129</v>
      </c>
      <c r="D11" s="467"/>
      <c r="E11" s="467"/>
      <c r="F11" s="467"/>
      <c r="G11" s="467"/>
      <c r="H11" s="467"/>
      <c r="I11" s="467"/>
      <c r="J11" s="467"/>
      <c r="K11" s="467"/>
      <c r="L11" s="467"/>
      <c r="M11" s="467"/>
      <c r="N11" s="467"/>
      <c r="O11" s="467"/>
      <c r="P11" s="467"/>
      <c r="Q11" s="467"/>
      <c r="R11" s="467"/>
      <c r="S11" s="467"/>
      <c r="T11" s="467"/>
      <c r="U11" s="467"/>
      <c r="V11" s="467"/>
      <c r="W11" s="467"/>
      <c r="X11" s="468"/>
      <c r="AB11" s="78"/>
      <c r="AC11" s="86"/>
      <c r="AD11" s="86"/>
      <c r="AE11" s="86"/>
      <c r="AF11" s="84"/>
      <c r="AG11" s="84"/>
      <c r="AH11" s="314"/>
      <c r="AL11" s="87"/>
      <c r="AM11" s="88"/>
    </row>
    <row r="12" spans="1:39" ht="29.25" customHeight="1" x14ac:dyDescent="0.15">
      <c r="A12" s="469"/>
      <c r="B12" s="470"/>
      <c r="C12" s="206" t="s">
        <v>133</v>
      </c>
      <c r="D12" s="215"/>
      <c r="E12" s="204" t="s">
        <v>67</v>
      </c>
      <c r="F12" s="215"/>
      <c r="G12" s="204" t="s">
        <v>86</v>
      </c>
      <c r="H12" s="215"/>
      <c r="I12" s="204" t="s">
        <v>67</v>
      </c>
      <c r="J12" s="215"/>
      <c r="K12" s="205" t="s">
        <v>87</v>
      </c>
      <c r="L12" s="207" t="s">
        <v>68</v>
      </c>
      <c r="M12" s="216"/>
      <c r="N12" s="203" t="s">
        <v>88</v>
      </c>
      <c r="O12" s="215"/>
      <c r="P12" s="203" t="s">
        <v>87</v>
      </c>
      <c r="Q12" s="207" t="s">
        <v>130</v>
      </c>
      <c r="R12" s="249"/>
      <c r="S12" s="203" t="s">
        <v>88</v>
      </c>
      <c r="T12" s="215"/>
      <c r="U12" s="203" t="s">
        <v>87</v>
      </c>
      <c r="V12" s="207" t="s">
        <v>127</v>
      </c>
      <c r="W12" s="217"/>
      <c r="X12" s="208" t="s">
        <v>37</v>
      </c>
      <c r="Z12" s="133"/>
      <c r="AA12" s="132"/>
      <c r="AC12" s="132">
        <f>IF(OR(D12="",F12=""),0,TIME(D12,F12,0))</f>
        <v>0</v>
      </c>
      <c r="AD12" s="132">
        <f>IF(OR(D12="",F12="",H12="",J12=""),0,TIME(H12,J12,0))</f>
        <v>0</v>
      </c>
      <c r="AE12" s="132">
        <f>IF(OR(D12="",F12=""),0,TIME(M12,O12,0))</f>
        <v>0</v>
      </c>
      <c r="AF12" s="137">
        <f>AD12-AC12-AE12</f>
        <v>0</v>
      </c>
      <c r="AG12" s="137">
        <f>TIME(R12,T12,)</f>
        <v>0</v>
      </c>
      <c r="AH12" s="314" t="str">
        <f>IF(AF12&gt;=AG12,"","ERR")</f>
        <v/>
      </c>
    </row>
    <row r="13" spans="1:39" ht="15" customHeight="1" x14ac:dyDescent="0.2">
      <c r="A13" s="471"/>
      <c r="B13" s="472"/>
      <c r="C13" s="417" t="s">
        <v>132</v>
      </c>
      <c r="D13" s="210"/>
      <c r="E13" s="211" t="str">
        <f>IF(AH12="ERR","研修時間を確認してください","")</f>
        <v/>
      </c>
      <c r="F13" s="210"/>
      <c r="G13" s="210"/>
      <c r="H13" s="211"/>
      <c r="I13" s="210"/>
      <c r="J13" s="210"/>
      <c r="K13" s="210"/>
      <c r="L13" s="210"/>
      <c r="M13" s="210"/>
      <c r="N13" s="210"/>
      <c r="O13" s="210"/>
      <c r="P13" s="210"/>
      <c r="Q13" s="212" t="str">
        <f>IF(AH13="ERR","助成対象研修人数を入力してください","")</f>
        <v/>
      </c>
      <c r="R13" s="213"/>
      <c r="S13" s="213"/>
      <c r="T13" s="213"/>
      <c r="U13" s="213"/>
      <c r="V13" s="213"/>
      <c r="W13" s="213"/>
      <c r="X13" s="214"/>
      <c r="AB13" s="78"/>
      <c r="AC13" s="86"/>
      <c r="AD13" s="86"/>
      <c r="AE13" s="86"/>
      <c r="AF13" s="84"/>
      <c r="AG13" s="84"/>
      <c r="AH13" s="314" t="str">
        <f>IF(W12&lt;&gt;"","",IF(R12&lt;&gt;"","ERR",""))</f>
        <v/>
      </c>
      <c r="AJ13" s="256"/>
      <c r="AL13" s="87"/>
      <c r="AM13" s="88"/>
    </row>
    <row r="14" spans="1:39" ht="24" customHeight="1" thickBot="1" x14ac:dyDescent="0.25">
      <c r="A14" s="471"/>
      <c r="B14" s="472"/>
      <c r="C14" s="418"/>
      <c r="D14" s="464"/>
      <c r="E14" s="465"/>
      <c r="F14" s="465"/>
      <c r="G14" s="465"/>
      <c r="H14" s="465"/>
      <c r="I14" s="465"/>
      <c r="J14" s="465"/>
      <c r="K14" s="465"/>
      <c r="L14" s="465"/>
      <c r="M14" s="465"/>
      <c r="N14" s="465"/>
      <c r="O14" s="465"/>
      <c r="P14" s="465"/>
      <c r="Q14" s="465"/>
      <c r="R14" s="465"/>
      <c r="S14" s="465"/>
      <c r="T14" s="465"/>
      <c r="U14" s="465"/>
      <c r="V14" s="465"/>
      <c r="W14" s="465"/>
      <c r="X14" s="466"/>
      <c r="AB14" s="78"/>
      <c r="AC14" s="86"/>
      <c r="AD14" s="86"/>
      <c r="AE14" s="86"/>
      <c r="AF14" s="84"/>
      <c r="AG14" s="84"/>
      <c r="AH14" s="314"/>
      <c r="AJ14" s="256"/>
      <c r="AL14" s="87"/>
      <c r="AM14" s="88"/>
    </row>
    <row r="15" spans="1:39" ht="24" customHeight="1" thickBot="1" x14ac:dyDescent="0.2">
      <c r="A15" s="473"/>
      <c r="B15" s="474"/>
      <c r="C15" s="250"/>
      <c r="D15" s="467"/>
      <c r="E15" s="467"/>
      <c r="F15" s="467"/>
      <c r="G15" s="467"/>
      <c r="H15" s="467"/>
      <c r="I15" s="467"/>
      <c r="J15" s="467"/>
      <c r="K15" s="467"/>
      <c r="L15" s="467"/>
      <c r="M15" s="467"/>
      <c r="N15" s="467"/>
      <c r="O15" s="467"/>
      <c r="P15" s="467"/>
      <c r="Q15" s="467"/>
      <c r="R15" s="467"/>
      <c r="S15" s="467"/>
      <c r="T15" s="467"/>
      <c r="U15" s="467"/>
      <c r="V15" s="467"/>
      <c r="W15" s="467"/>
      <c r="X15" s="468"/>
      <c r="AB15" s="78"/>
      <c r="AC15" s="86"/>
      <c r="AD15" s="86"/>
      <c r="AE15" s="86"/>
      <c r="AF15" s="84"/>
      <c r="AG15" s="84"/>
      <c r="AH15" s="314"/>
      <c r="AL15" s="87"/>
      <c r="AM15" s="88"/>
    </row>
    <row r="16" spans="1:39" ht="29.25" customHeight="1" x14ac:dyDescent="0.15">
      <c r="A16" s="469"/>
      <c r="B16" s="470"/>
      <c r="C16" s="206" t="s">
        <v>133</v>
      </c>
      <c r="D16" s="215"/>
      <c r="E16" s="204" t="s">
        <v>67</v>
      </c>
      <c r="F16" s="215"/>
      <c r="G16" s="204" t="s">
        <v>86</v>
      </c>
      <c r="H16" s="215"/>
      <c r="I16" s="204" t="s">
        <v>67</v>
      </c>
      <c r="J16" s="215"/>
      <c r="K16" s="205" t="s">
        <v>87</v>
      </c>
      <c r="L16" s="207" t="s">
        <v>68</v>
      </c>
      <c r="M16" s="216"/>
      <c r="N16" s="203" t="s">
        <v>88</v>
      </c>
      <c r="O16" s="215"/>
      <c r="P16" s="203" t="s">
        <v>87</v>
      </c>
      <c r="Q16" s="207" t="s">
        <v>130</v>
      </c>
      <c r="R16" s="249"/>
      <c r="S16" s="203" t="s">
        <v>88</v>
      </c>
      <c r="T16" s="215"/>
      <c r="U16" s="203" t="s">
        <v>87</v>
      </c>
      <c r="V16" s="207" t="s">
        <v>127</v>
      </c>
      <c r="W16" s="217"/>
      <c r="X16" s="208" t="s">
        <v>37</v>
      </c>
      <c r="Z16" s="133"/>
      <c r="AA16" s="132"/>
      <c r="AC16" s="132">
        <f>IF(OR(D16="",F16=""),0,TIME(D16,F16,0))</f>
        <v>0</v>
      </c>
      <c r="AD16" s="132">
        <f>IF(OR(D16="",F16="",H16="",J16=""),0,TIME(H16,J16,0))</f>
        <v>0</v>
      </c>
      <c r="AE16" s="132">
        <f>IF(OR(D16="",F16=""),0,TIME(M16,O16,0))</f>
        <v>0</v>
      </c>
      <c r="AF16" s="137">
        <f>AD16-AC16-AE16</f>
        <v>0</v>
      </c>
      <c r="AG16" s="137">
        <f>TIME(R16,T16,)</f>
        <v>0</v>
      </c>
      <c r="AH16" s="314" t="str">
        <f>IF(AF16&gt;=AG16,"","ERR")</f>
        <v/>
      </c>
    </row>
    <row r="17" spans="1:39" ht="15" customHeight="1" x14ac:dyDescent="0.2">
      <c r="A17" s="471"/>
      <c r="B17" s="472"/>
      <c r="C17" s="417" t="s">
        <v>132</v>
      </c>
      <c r="D17" s="210"/>
      <c r="E17" s="211" t="str">
        <f>IF(AH16="ERR","研修時間を確認してください","")</f>
        <v/>
      </c>
      <c r="F17" s="210"/>
      <c r="G17" s="210"/>
      <c r="H17" s="211"/>
      <c r="I17" s="210"/>
      <c r="J17" s="210"/>
      <c r="K17" s="210"/>
      <c r="L17" s="210"/>
      <c r="M17" s="210"/>
      <c r="N17" s="210"/>
      <c r="O17" s="210"/>
      <c r="P17" s="210"/>
      <c r="Q17" s="212" t="str">
        <f>IF(AH17="ERR","助成対象研修人数を入力してください","")</f>
        <v/>
      </c>
      <c r="R17" s="213"/>
      <c r="S17" s="213"/>
      <c r="T17" s="213"/>
      <c r="U17" s="213"/>
      <c r="V17" s="213"/>
      <c r="W17" s="213"/>
      <c r="X17" s="214"/>
      <c r="AB17" s="78"/>
      <c r="AC17" s="86"/>
      <c r="AD17" s="86"/>
      <c r="AE17" s="86"/>
      <c r="AF17" s="84"/>
      <c r="AG17" s="84"/>
      <c r="AH17" s="314" t="str">
        <f>IF(W16&lt;&gt;"","",IF(R16&lt;&gt;"","ERR",""))</f>
        <v/>
      </c>
      <c r="AJ17" s="256"/>
      <c r="AL17" s="87"/>
      <c r="AM17" s="88"/>
    </row>
    <row r="18" spans="1:39" ht="24" customHeight="1" thickBot="1" x14ac:dyDescent="0.25">
      <c r="A18" s="471"/>
      <c r="B18" s="472"/>
      <c r="C18" s="418"/>
      <c r="D18" s="464"/>
      <c r="E18" s="465"/>
      <c r="F18" s="465"/>
      <c r="G18" s="465"/>
      <c r="H18" s="465"/>
      <c r="I18" s="465"/>
      <c r="J18" s="465"/>
      <c r="K18" s="465"/>
      <c r="L18" s="465"/>
      <c r="M18" s="465"/>
      <c r="N18" s="465"/>
      <c r="O18" s="465"/>
      <c r="P18" s="465"/>
      <c r="Q18" s="465"/>
      <c r="R18" s="465"/>
      <c r="S18" s="465"/>
      <c r="T18" s="465"/>
      <c r="U18" s="465"/>
      <c r="V18" s="465"/>
      <c r="W18" s="465"/>
      <c r="X18" s="466"/>
      <c r="AB18" s="78"/>
      <c r="AC18" s="86"/>
      <c r="AD18" s="86"/>
      <c r="AE18" s="86"/>
      <c r="AF18" s="84"/>
      <c r="AG18" s="84"/>
      <c r="AH18" s="314"/>
      <c r="AJ18" s="256"/>
      <c r="AL18" s="87"/>
      <c r="AM18" s="88"/>
    </row>
    <row r="19" spans="1:39" ht="24" customHeight="1" thickBot="1" x14ac:dyDescent="0.2">
      <c r="A19" s="473"/>
      <c r="B19" s="474"/>
      <c r="C19" s="250"/>
      <c r="D19" s="467"/>
      <c r="E19" s="467"/>
      <c r="F19" s="467"/>
      <c r="G19" s="467"/>
      <c r="H19" s="467"/>
      <c r="I19" s="467"/>
      <c r="J19" s="467"/>
      <c r="K19" s="467"/>
      <c r="L19" s="467"/>
      <c r="M19" s="467"/>
      <c r="N19" s="467"/>
      <c r="O19" s="467"/>
      <c r="P19" s="467"/>
      <c r="Q19" s="467"/>
      <c r="R19" s="467"/>
      <c r="S19" s="467"/>
      <c r="T19" s="467"/>
      <c r="U19" s="467"/>
      <c r="V19" s="467"/>
      <c r="W19" s="467"/>
      <c r="X19" s="468"/>
      <c r="AB19" s="78"/>
      <c r="AC19" s="86"/>
      <c r="AD19" s="86"/>
      <c r="AE19" s="86"/>
      <c r="AF19" s="84"/>
      <c r="AG19" s="84"/>
      <c r="AH19" s="314"/>
      <c r="AL19" s="87"/>
      <c r="AM19" s="88"/>
    </row>
    <row r="20" spans="1:39" ht="29.25" customHeight="1" x14ac:dyDescent="0.15">
      <c r="A20" s="469"/>
      <c r="B20" s="470"/>
      <c r="C20" s="206" t="s">
        <v>133</v>
      </c>
      <c r="D20" s="215"/>
      <c r="E20" s="204" t="s">
        <v>67</v>
      </c>
      <c r="F20" s="215"/>
      <c r="G20" s="204" t="s">
        <v>86</v>
      </c>
      <c r="H20" s="215"/>
      <c r="I20" s="204" t="s">
        <v>67</v>
      </c>
      <c r="J20" s="215"/>
      <c r="K20" s="205" t="s">
        <v>87</v>
      </c>
      <c r="L20" s="207" t="s">
        <v>68</v>
      </c>
      <c r="M20" s="216"/>
      <c r="N20" s="203" t="s">
        <v>88</v>
      </c>
      <c r="O20" s="215"/>
      <c r="P20" s="203" t="s">
        <v>87</v>
      </c>
      <c r="Q20" s="207" t="s">
        <v>130</v>
      </c>
      <c r="R20" s="249"/>
      <c r="S20" s="203" t="s">
        <v>88</v>
      </c>
      <c r="T20" s="215"/>
      <c r="U20" s="203" t="s">
        <v>87</v>
      </c>
      <c r="V20" s="207" t="s">
        <v>127</v>
      </c>
      <c r="W20" s="217"/>
      <c r="X20" s="208" t="s">
        <v>37</v>
      </c>
      <c r="Z20" s="133"/>
      <c r="AA20" s="132"/>
      <c r="AC20" s="132">
        <f>IF(OR(D20="",F20=""),0,TIME(D20,F20,0))</f>
        <v>0</v>
      </c>
      <c r="AD20" s="132">
        <f>IF(OR(D20="",F20="",H20="",J20=""),0,TIME(H20,J20,0))</f>
        <v>0</v>
      </c>
      <c r="AE20" s="132">
        <f>IF(OR(D20="",F20=""),0,TIME(M20,O20,0))</f>
        <v>0</v>
      </c>
      <c r="AF20" s="137">
        <f>AD20-AC20-AE20</f>
        <v>0</v>
      </c>
      <c r="AG20" s="137">
        <f>TIME(R20,T20,)</f>
        <v>0</v>
      </c>
      <c r="AH20" s="314" t="str">
        <f>IF(AF20&gt;=AG20,"","ERR")</f>
        <v/>
      </c>
    </row>
    <row r="21" spans="1:39" ht="15" customHeight="1" x14ac:dyDescent="0.2">
      <c r="A21" s="471"/>
      <c r="B21" s="472"/>
      <c r="C21" s="417" t="s">
        <v>132</v>
      </c>
      <c r="D21" s="210"/>
      <c r="E21" s="211" t="str">
        <f>IF(AH20="ERR","研修時間を確認してください","")</f>
        <v/>
      </c>
      <c r="F21" s="210"/>
      <c r="G21" s="210"/>
      <c r="H21" s="211"/>
      <c r="I21" s="210"/>
      <c r="J21" s="210"/>
      <c r="K21" s="210"/>
      <c r="L21" s="210"/>
      <c r="M21" s="210"/>
      <c r="N21" s="210"/>
      <c r="O21" s="210"/>
      <c r="P21" s="210"/>
      <c r="Q21" s="212" t="str">
        <f>IF(AH21="ERR","助成対象研修人数を入力してください","")</f>
        <v/>
      </c>
      <c r="R21" s="213"/>
      <c r="S21" s="213"/>
      <c r="T21" s="213"/>
      <c r="U21" s="213"/>
      <c r="V21" s="213"/>
      <c r="W21" s="213"/>
      <c r="X21" s="214"/>
      <c r="AB21" s="78"/>
      <c r="AC21" s="86"/>
      <c r="AD21" s="86"/>
      <c r="AE21" s="86"/>
      <c r="AF21" s="84"/>
      <c r="AG21" s="84"/>
      <c r="AH21" s="314" t="str">
        <f>IF(W20&lt;&gt;"","",IF(R20&lt;&gt;"","ERR",""))</f>
        <v/>
      </c>
      <c r="AJ21" s="256"/>
      <c r="AL21" s="87"/>
      <c r="AM21" s="88"/>
    </row>
    <row r="22" spans="1:39" ht="24" customHeight="1" thickBot="1" x14ac:dyDescent="0.25">
      <c r="A22" s="471"/>
      <c r="B22" s="472"/>
      <c r="C22" s="418"/>
      <c r="D22" s="464"/>
      <c r="E22" s="465"/>
      <c r="F22" s="465"/>
      <c r="G22" s="465"/>
      <c r="H22" s="465"/>
      <c r="I22" s="465"/>
      <c r="J22" s="465"/>
      <c r="K22" s="465"/>
      <c r="L22" s="465"/>
      <c r="M22" s="465"/>
      <c r="N22" s="465"/>
      <c r="O22" s="465"/>
      <c r="P22" s="465"/>
      <c r="Q22" s="465"/>
      <c r="R22" s="465"/>
      <c r="S22" s="465"/>
      <c r="T22" s="465"/>
      <c r="U22" s="465"/>
      <c r="V22" s="465"/>
      <c r="W22" s="465"/>
      <c r="X22" s="466"/>
      <c r="AB22" s="78"/>
      <c r="AC22" s="86"/>
      <c r="AD22" s="86"/>
      <c r="AE22" s="86"/>
      <c r="AF22" s="84"/>
      <c r="AG22" s="84"/>
      <c r="AH22" s="314"/>
      <c r="AJ22" s="256"/>
      <c r="AL22" s="87"/>
      <c r="AM22" s="88"/>
    </row>
    <row r="23" spans="1:39" ht="24" customHeight="1" thickBot="1" x14ac:dyDescent="0.2">
      <c r="A23" s="473"/>
      <c r="B23" s="474"/>
      <c r="C23" s="250"/>
      <c r="D23" s="467"/>
      <c r="E23" s="467"/>
      <c r="F23" s="467"/>
      <c r="G23" s="467"/>
      <c r="H23" s="467"/>
      <c r="I23" s="467"/>
      <c r="J23" s="467"/>
      <c r="K23" s="467"/>
      <c r="L23" s="467"/>
      <c r="M23" s="467"/>
      <c r="N23" s="467"/>
      <c r="O23" s="467"/>
      <c r="P23" s="467"/>
      <c r="Q23" s="467"/>
      <c r="R23" s="467"/>
      <c r="S23" s="467"/>
      <c r="T23" s="467"/>
      <c r="U23" s="467"/>
      <c r="V23" s="467"/>
      <c r="W23" s="467"/>
      <c r="X23" s="468"/>
      <c r="AB23" s="78"/>
      <c r="AC23" s="86"/>
      <c r="AD23" s="86"/>
      <c r="AE23" s="86"/>
      <c r="AF23" s="84"/>
      <c r="AG23" s="84"/>
      <c r="AH23" s="314"/>
      <c r="AL23" s="87"/>
      <c r="AM23" s="88"/>
    </row>
    <row r="24" spans="1:39" ht="29.25" customHeight="1" x14ac:dyDescent="0.15">
      <c r="A24" s="469"/>
      <c r="B24" s="470"/>
      <c r="C24" s="206" t="s">
        <v>133</v>
      </c>
      <c r="D24" s="215"/>
      <c r="E24" s="204" t="s">
        <v>67</v>
      </c>
      <c r="F24" s="215"/>
      <c r="G24" s="204" t="s">
        <v>86</v>
      </c>
      <c r="H24" s="215"/>
      <c r="I24" s="204" t="s">
        <v>67</v>
      </c>
      <c r="J24" s="215"/>
      <c r="K24" s="205" t="s">
        <v>87</v>
      </c>
      <c r="L24" s="207" t="s">
        <v>68</v>
      </c>
      <c r="M24" s="216"/>
      <c r="N24" s="203" t="s">
        <v>88</v>
      </c>
      <c r="O24" s="215"/>
      <c r="P24" s="203" t="s">
        <v>87</v>
      </c>
      <c r="Q24" s="207" t="s">
        <v>130</v>
      </c>
      <c r="R24" s="249"/>
      <c r="S24" s="203" t="s">
        <v>88</v>
      </c>
      <c r="T24" s="215"/>
      <c r="U24" s="203" t="s">
        <v>87</v>
      </c>
      <c r="V24" s="207" t="s">
        <v>127</v>
      </c>
      <c r="W24" s="217"/>
      <c r="X24" s="208" t="s">
        <v>37</v>
      </c>
      <c r="Z24" s="133"/>
      <c r="AA24" s="132"/>
      <c r="AC24" s="132">
        <f>IF(OR(D24="",F24=""),0,TIME(D24,F24,0))</f>
        <v>0</v>
      </c>
      <c r="AD24" s="132">
        <f>IF(OR(D24="",F24="",H24="",J24=""),0,TIME(H24,J24,0))</f>
        <v>0</v>
      </c>
      <c r="AE24" s="132">
        <f>IF(OR(D24="",F24=""),0,TIME(M24,O24,0))</f>
        <v>0</v>
      </c>
      <c r="AF24" s="137">
        <f>AD24-AC24-AE24</f>
        <v>0</v>
      </c>
      <c r="AG24" s="137">
        <f>TIME(R24,T24,)</f>
        <v>0</v>
      </c>
      <c r="AH24" s="314" t="str">
        <f>IF(AF24&gt;=AG24,"","ERR")</f>
        <v/>
      </c>
    </row>
    <row r="25" spans="1:39" ht="15" customHeight="1" x14ac:dyDescent="0.2">
      <c r="A25" s="471"/>
      <c r="B25" s="472"/>
      <c r="C25" s="417" t="s">
        <v>132</v>
      </c>
      <c r="D25" s="210"/>
      <c r="E25" s="211" t="str">
        <f>IF(AH24="ERR","研修時間を確認してください","")</f>
        <v/>
      </c>
      <c r="F25" s="210"/>
      <c r="G25" s="210"/>
      <c r="H25" s="211"/>
      <c r="I25" s="210"/>
      <c r="J25" s="210"/>
      <c r="K25" s="210"/>
      <c r="L25" s="210"/>
      <c r="M25" s="210"/>
      <c r="N25" s="210"/>
      <c r="O25" s="210"/>
      <c r="P25" s="210"/>
      <c r="Q25" s="212" t="str">
        <f>IF(AH25="ERR","助成対象研修人数を入力してください","")</f>
        <v/>
      </c>
      <c r="R25" s="213"/>
      <c r="S25" s="213"/>
      <c r="T25" s="213"/>
      <c r="U25" s="213"/>
      <c r="V25" s="213"/>
      <c r="W25" s="213"/>
      <c r="X25" s="214"/>
      <c r="AB25" s="78"/>
      <c r="AC25" s="86"/>
      <c r="AD25" s="86"/>
      <c r="AE25" s="86"/>
      <c r="AF25" s="84"/>
      <c r="AG25" s="84"/>
      <c r="AH25" s="314" t="str">
        <f>IF(W24&lt;&gt;"","",IF(R24&lt;&gt;"","ERR",""))</f>
        <v/>
      </c>
      <c r="AJ25" s="256"/>
      <c r="AL25" s="87"/>
      <c r="AM25" s="88"/>
    </row>
    <row r="26" spans="1:39" ht="24" customHeight="1" thickBot="1" x14ac:dyDescent="0.25">
      <c r="A26" s="471"/>
      <c r="B26" s="472"/>
      <c r="C26" s="418"/>
      <c r="D26" s="464"/>
      <c r="E26" s="465"/>
      <c r="F26" s="465"/>
      <c r="G26" s="465"/>
      <c r="H26" s="465"/>
      <c r="I26" s="465"/>
      <c r="J26" s="465"/>
      <c r="K26" s="465"/>
      <c r="L26" s="465"/>
      <c r="M26" s="465"/>
      <c r="N26" s="465"/>
      <c r="O26" s="465"/>
      <c r="P26" s="465"/>
      <c r="Q26" s="465"/>
      <c r="R26" s="465"/>
      <c r="S26" s="465"/>
      <c r="T26" s="465"/>
      <c r="U26" s="465"/>
      <c r="V26" s="465"/>
      <c r="W26" s="465"/>
      <c r="X26" s="466"/>
      <c r="AB26" s="78"/>
      <c r="AC26" s="86"/>
      <c r="AD26" s="86"/>
      <c r="AE26" s="86"/>
      <c r="AF26" s="84"/>
      <c r="AG26" s="84"/>
      <c r="AH26" s="314"/>
      <c r="AJ26" s="256"/>
      <c r="AL26" s="87"/>
      <c r="AM26" s="88"/>
    </row>
    <row r="27" spans="1:39" ht="24" customHeight="1" thickBot="1" x14ac:dyDescent="0.2">
      <c r="A27" s="473"/>
      <c r="B27" s="474"/>
      <c r="C27" s="250"/>
      <c r="D27" s="467"/>
      <c r="E27" s="467"/>
      <c r="F27" s="467"/>
      <c r="G27" s="467"/>
      <c r="H27" s="467"/>
      <c r="I27" s="467"/>
      <c r="J27" s="467"/>
      <c r="K27" s="467"/>
      <c r="L27" s="467"/>
      <c r="M27" s="467"/>
      <c r="N27" s="467"/>
      <c r="O27" s="467"/>
      <c r="P27" s="467"/>
      <c r="Q27" s="467"/>
      <c r="R27" s="467"/>
      <c r="S27" s="467"/>
      <c r="T27" s="467"/>
      <c r="U27" s="467"/>
      <c r="V27" s="467"/>
      <c r="W27" s="467"/>
      <c r="X27" s="468"/>
      <c r="AB27" s="78"/>
      <c r="AC27" s="86"/>
      <c r="AD27" s="86"/>
      <c r="AE27" s="86"/>
      <c r="AF27" s="84"/>
      <c r="AG27" s="84"/>
      <c r="AH27" s="314"/>
      <c r="AL27" s="87"/>
      <c r="AM27" s="88"/>
    </row>
    <row r="28" spans="1:39" ht="29.25" customHeight="1" x14ac:dyDescent="0.15">
      <c r="A28" s="469"/>
      <c r="B28" s="470"/>
      <c r="C28" s="206" t="s">
        <v>133</v>
      </c>
      <c r="D28" s="215"/>
      <c r="E28" s="204" t="s">
        <v>67</v>
      </c>
      <c r="F28" s="215"/>
      <c r="G28" s="204" t="s">
        <v>86</v>
      </c>
      <c r="H28" s="215"/>
      <c r="I28" s="204" t="s">
        <v>67</v>
      </c>
      <c r="J28" s="215"/>
      <c r="K28" s="205" t="s">
        <v>87</v>
      </c>
      <c r="L28" s="207" t="s">
        <v>68</v>
      </c>
      <c r="M28" s="216"/>
      <c r="N28" s="203" t="s">
        <v>88</v>
      </c>
      <c r="O28" s="215"/>
      <c r="P28" s="203" t="s">
        <v>87</v>
      </c>
      <c r="Q28" s="207" t="s">
        <v>130</v>
      </c>
      <c r="R28" s="249"/>
      <c r="S28" s="203" t="s">
        <v>88</v>
      </c>
      <c r="T28" s="215"/>
      <c r="U28" s="203" t="s">
        <v>87</v>
      </c>
      <c r="V28" s="207" t="s">
        <v>127</v>
      </c>
      <c r="W28" s="217"/>
      <c r="X28" s="208" t="s">
        <v>37</v>
      </c>
      <c r="Z28" s="133"/>
      <c r="AA28" s="132"/>
      <c r="AC28" s="132">
        <f>IF(OR(D28="",F28=""),0,TIME(D28,F28,0))</f>
        <v>0</v>
      </c>
      <c r="AD28" s="132">
        <f>IF(OR(D28="",F28="",H28="",J28=""),0,TIME(H28,J28,0))</f>
        <v>0</v>
      </c>
      <c r="AE28" s="132">
        <f>IF(OR(D28="",F28=""),0,TIME(M28,O28,0))</f>
        <v>0</v>
      </c>
      <c r="AF28" s="137">
        <f>AD28-AC28-AE28</f>
        <v>0</v>
      </c>
      <c r="AG28" s="137">
        <f>TIME(R28,T28,)</f>
        <v>0</v>
      </c>
      <c r="AH28" s="314" t="str">
        <f>IF(AF28&gt;=AG28,"","ERR")</f>
        <v/>
      </c>
    </row>
    <row r="29" spans="1:39" ht="15" customHeight="1" x14ac:dyDescent="0.2">
      <c r="A29" s="471"/>
      <c r="B29" s="472"/>
      <c r="C29" s="417" t="s">
        <v>132</v>
      </c>
      <c r="D29" s="210"/>
      <c r="E29" s="211" t="str">
        <f>IF(AH28="ERR","研修時間を確認してください","")</f>
        <v/>
      </c>
      <c r="F29" s="210"/>
      <c r="G29" s="210"/>
      <c r="H29" s="211"/>
      <c r="I29" s="210"/>
      <c r="J29" s="210"/>
      <c r="K29" s="210"/>
      <c r="L29" s="210"/>
      <c r="M29" s="210"/>
      <c r="N29" s="210"/>
      <c r="O29" s="210"/>
      <c r="P29" s="210"/>
      <c r="Q29" s="212" t="str">
        <f>IF(AH29="ERR","助成対象研修人数を入力してください","")</f>
        <v/>
      </c>
      <c r="R29" s="213"/>
      <c r="S29" s="213"/>
      <c r="T29" s="213"/>
      <c r="U29" s="213"/>
      <c r="V29" s="213"/>
      <c r="W29" s="213"/>
      <c r="X29" s="214"/>
      <c r="AB29" s="78"/>
      <c r="AC29" s="86"/>
      <c r="AD29" s="86"/>
      <c r="AE29" s="86"/>
      <c r="AF29" s="84"/>
      <c r="AG29" s="84"/>
      <c r="AH29" s="314" t="str">
        <f>IF(W28&lt;&gt;"","",IF(R28&lt;&gt;"","ERR",""))</f>
        <v/>
      </c>
      <c r="AJ29" s="256"/>
      <c r="AL29" s="87"/>
      <c r="AM29" s="88"/>
    </row>
    <row r="30" spans="1:39" ht="24" customHeight="1" thickBot="1" x14ac:dyDescent="0.25">
      <c r="A30" s="471"/>
      <c r="B30" s="472"/>
      <c r="C30" s="418"/>
      <c r="D30" s="464"/>
      <c r="E30" s="465"/>
      <c r="F30" s="465"/>
      <c r="G30" s="465"/>
      <c r="H30" s="465"/>
      <c r="I30" s="465"/>
      <c r="J30" s="465"/>
      <c r="K30" s="465"/>
      <c r="L30" s="465"/>
      <c r="M30" s="465"/>
      <c r="N30" s="465"/>
      <c r="O30" s="465"/>
      <c r="P30" s="465"/>
      <c r="Q30" s="465"/>
      <c r="R30" s="465"/>
      <c r="S30" s="465"/>
      <c r="T30" s="465"/>
      <c r="U30" s="465"/>
      <c r="V30" s="465"/>
      <c r="W30" s="465"/>
      <c r="X30" s="466"/>
      <c r="AB30" s="78"/>
      <c r="AC30" s="86"/>
      <c r="AD30" s="86"/>
      <c r="AE30" s="86"/>
      <c r="AF30" s="84"/>
      <c r="AG30" s="84"/>
      <c r="AH30" s="314"/>
      <c r="AJ30" s="256"/>
      <c r="AL30" s="87"/>
      <c r="AM30" s="88"/>
    </row>
    <row r="31" spans="1:39" ht="24" customHeight="1" thickBot="1" x14ac:dyDescent="0.2">
      <c r="A31" s="473"/>
      <c r="B31" s="474"/>
      <c r="C31" s="250"/>
      <c r="D31" s="467"/>
      <c r="E31" s="467"/>
      <c r="F31" s="467"/>
      <c r="G31" s="467"/>
      <c r="H31" s="467"/>
      <c r="I31" s="467"/>
      <c r="J31" s="467"/>
      <c r="K31" s="467"/>
      <c r="L31" s="467"/>
      <c r="M31" s="467"/>
      <c r="N31" s="467"/>
      <c r="O31" s="467"/>
      <c r="P31" s="467"/>
      <c r="Q31" s="467"/>
      <c r="R31" s="467"/>
      <c r="S31" s="467"/>
      <c r="T31" s="467"/>
      <c r="U31" s="467"/>
      <c r="V31" s="467"/>
      <c r="W31" s="467"/>
      <c r="X31" s="468"/>
      <c r="AB31" s="78"/>
      <c r="AC31" s="86"/>
      <c r="AD31" s="86"/>
      <c r="AE31" s="86"/>
      <c r="AF31" s="84"/>
      <c r="AG31" s="84"/>
      <c r="AH31" s="314"/>
      <c r="AL31" s="87"/>
      <c r="AM31" s="88"/>
    </row>
    <row r="32" spans="1:39" ht="29.25" customHeight="1" x14ac:dyDescent="0.15">
      <c r="A32" s="469"/>
      <c r="B32" s="470"/>
      <c r="C32" s="206" t="s">
        <v>133</v>
      </c>
      <c r="D32" s="215"/>
      <c r="E32" s="204" t="s">
        <v>67</v>
      </c>
      <c r="F32" s="215"/>
      <c r="G32" s="204" t="s">
        <v>86</v>
      </c>
      <c r="H32" s="215"/>
      <c r="I32" s="204" t="s">
        <v>67</v>
      </c>
      <c r="J32" s="215"/>
      <c r="K32" s="205" t="s">
        <v>87</v>
      </c>
      <c r="L32" s="207" t="s">
        <v>68</v>
      </c>
      <c r="M32" s="216"/>
      <c r="N32" s="203" t="s">
        <v>88</v>
      </c>
      <c r="O32" s="215"/>
      <c r="P32" s="203" t="s">
        <v>87</v>
      </c>
      <c r="Q32" s="207" t="s">
        <v>130</v>
      </c>
      <c r="R32" s="249"/>
      <c r="S32" s="203" t="s">
        <v>88</v>
      </c>
      <c r="T32" s="215"/>
      <c r="U32" s="203" t="s">
        <v>87</v>
      </c>
      <c r="V32" s="207" t="s">
        <v>127</v>
      </c>
      <c r="W32" s="217"/>
      <c r="X32" s="208" t="s">
        <v>37</v>
      </c>
      <c r="Z32" s="133"/>
      <c r="AA32" s="132"/>
      <c r="AC32" s="132">
        <f>IF(OR(D32="",F32=""),0,TIME(D32,F32,0))</f>
        <v>0</v>
      </c>
      <c r="AD32" s="132">
        <f>IF(OR(D32="",F32="",H32="",J32=""),0,TIME(H32,J32,0))</f>
        <v>0</v>
      </c>
      <c r="AE32" s="132">
        <f>IF(OR(D32="",F32=""),0,TIME(M32,O32,0))</f>
        <v>0</v>
      </c>
      <c r="AF32" s="137">
        <f>AD32-AC32-AE32</f>
        <v>0</v>
      </c>
      <c r="AG32" s="137">
        <f>TIME(R32,T32,)</f>
        <v>0</v>
      </c>
      <c r="AH32" s="314" t="str">
        <f>IF(AF32&gt;=AG32,"","ERR")</f>
        <v/>
      </c>
    </row>
    <row r="33" spans="1:39" ht="15" customHeight="1" x14ac:dyDescent="0.2">
      <c r="A33" s="471"/>
      <c r="B33" s="472"/>
      <c r="C33" s="417" t="s">
        <v>132</v>
      </c>
      <c r="D33" s="210"/>
      <c r="E33" s="211" t="str">
        <f>IF(AH32="ERR","研修時間を確認してください","")</f>
        <v/>
      </c>
      <c r="F33" s="210"/>
      <c r="G33" s="210"/>
      <c r="H33" s="211"/>
      <c r="I33" s="210"/>
      <c r="J33" s="210"/>
      <c r="K33" s="210"/>
      <c r="L33" s="210"/>
      <c r="M33" s="210"/>
      <c r="N33" s="210"/>
      <c r="O33" s="210"/>
      <c r="P33" s="210"/>
      <c r="Q33" s="212" t="str">
        <f>IF(AH33="ERR","助成対象研修人数を入力してください","")</f>
        <v/>
      </c>
      <c r="R33" s="213"/>
      <c r="S33" s="213"/>
      <c r="T33" s="213"/>
      <c r="U33" s="213"/>
      <c r="V33" s="213"/>
      <c r="W33" s="213"/>
      <c r="X33" s="214"/>
      <c r="AB33" s="78"/>
      <c r="AC33" s="86"/>
      <c r="AD33" s="86"/>
      <c r="AE33" s="86"/>
      <c r="AF33" s="84"/>
      <c r="AG33" s="84"/>
      <c r="AH33" s="314" t="str">
        <f>IF(W32&lt;&gt;"","",IF(R32&lt;&gt;"","ERR",""))</f>
        <v/>
      </c>
      <c r="AJ33" s="256"/>
      <c r="AL33" s="87"/>
      <c r="AM33" s="88"/>
    </row>
    <row r="34" spans="1:39" ht="24" customHeight="1" thickBot="1" x14ac:dyDescent="0.25">
      <c r="A34" s="471"/>
      <c r="B34" s="472"/>
      <c r="C34" s="418"/>
      <c r="D34" s="464"/>
      <c r="E34" s="465"/>
      <c r="F34" s="465"/>
      <c r="G34" s="465"/>
      <c r="H34" s="465"/>
      <c r="I34" s="465"/>
      <c r="J34" s="465"/>
      <c r="K34" s="465"/>
      <c r="L34" s="465"/>
      <c r="M34" s="465"/>
      <c r="N34" s="465"/>
      <c r="O34" s="465"/>
      <c r="P34" s="465"/>
      <c r="Q34" s="465"/>
      <c r="R34" s="465"/>
      <c r="S34" s="465"/>
      <c r="T34" s="465"/>
      <c r="U34" s="465"/>
      <c r="V34" s="465"/>
      <c r="W34" s="465"/>
      <c r="X34" s="466"/>
      <c r="AB34" s="78"/>
      <c r="AC34" s="86"/>
      <c r="AD34" s="86"/>
      <c r="AE34" s="86"/>
      <c r="AF34" s="84"/>
      <c r="AG34" s="84"/>
      <c r="AH34" s="314"/>
      <c r="AJ34" s="256"/>
      <c r="AL34" s="87"/>
      <c r="AM34" s="88"/>
    </row>
    <row r="35" spans="1:39" ht="24" customHeight="1" thickBot="1" x14ac:dyDescent="0.2">
      <c r="A35" s="473"/>
      <c r="B35" s="474"/>
      <c r="C35" s="250"/>
      <c r="D35" s="467"/>
      <c r="E35" s="467"/>
      <c r="F35" s="467"/>
      <c r="G35" s="467"/>
      <c r="H35" s="467"/>
      <c r="I35" s="467"/>
      <c r="J35" s="467"/>
      <c r="K35" s="467"/>
      <c r="L35" s="467"/>
      <c r="M35" s="467"/>
      <c r="N35" s="467"/>
      <c r="O35" s="467"/>
      <c r="P35" s="467"/>
      <c r="Q35" s="467"/>
      <c r="R35" s="467"/>
      <c r="S35" s="467"/>
      <c r="T35" s="467"/>
      <c r="U35" s="467"/>
      <c r="V35" s="467"/>
      <c r="W35" s="467"/>
      <c r="X35" s="468"/>
      <c r="AB35" s="78"/>
      <c r="AC35" s="86"/>
      <c r="AD35" s="86"/>
      <c r="AE35" s="86"/>
      <c r="AF35" s="84"/>
      <c r="AG35" s="84"/>
      <c r="AH35" s="314"/>
      <c r="AL35" s="87"/>
      <c r="AM35" s="88"/>
    </row>
    <row r="36" spans="1:39" ht="29.25" customHeight="1" x14ac:dyDescent="0.15">
      <c r="A36" s="469"/>
      <c r="B36" s="470"/>
      <c r="C36" s="206" t="s">
        <v>133</v>
      </c>
      <c r="D36" s="215"/>
      <c r="E36" s="204" t="s">
        <v>67</v>
      </c>
      <c r="F36" s="215"/>
      <c r="G36" s="204" t="s">
        <v>86</v>
      </c>
      <c r="H36" s="215"/>
      <c r="I36" s="204" t="s">
        <v>67</v>
      </c>
      <c r="J36" s="215"/>
      <c r="K36" s="205" t="s">
        <v>87</v>
      </c>
      <c r="L36" s="207" t="s">
        <v>68</v>
      </c>
      <c r="M36" s="216"/>
      <c r="N36" s="203" t="s">
        <v>88</v>
      </c>
      <c r="O36" s="215"/>
      <c r="P36" s="203" t="s">
        <v>87</v>
      </c>
      <c r="Q36" s="207" t="s">
        <v>130</v>
      </c>
      <c r="R36" s="249"/>
      <c r="S36" s="203" t="s">
        <v>88</v>
      </c>
      <c r="T36" s="215"/>
      <c r="U36" s="203" t="s">
        <v>87</v>
      </c>
      <c r="V36" s="207" t="s">
        <v>127</v>
      </c>
      <c r="W36" s="217"/>
      <c r="X36" s="208" t="s">
        <v>37</v>
      </c>
      <c r="Z36" s="133"/>
      <c r="AA36" s="132"/>
      <c r="AC36" s="132">
        <f>IF(OR(D36="",F36=""),0,TIME(D36,F36,0))</f>
        <v>0</v>
      </c>
      <c r="AD36" s="132">
        <f>IF(OR(D36="",F36="",H36="",J36=""),0,TIME(H36,J36,0))</f>
        <v>0</v>
      </c>
      <c r="AE36" s="132">
        <f>IF(OR(D36="",F36=""),0,TIME(M36,O36,0))</f>
        <v>0</v>
      </c>
      <c r="AF36" s="137">
        <f>AD36-AC36-AE36</f>
        <v>0</v>
      </c>
      <c r="AG36" s="137">
        <f>TIME(R36,T36,)</f>
        <v>0</v>
      </c>
      <c r="AH36" s="314" t="str">
        <f>IF(AF36&gt;=AG36,"","ERR")</f>
        <v/>
      </c>
    </row>
    <row r="37" spans="1:39" ht="15" customHeight="1" x14ac:dyDescent="0.2">
      <c r="A37" s="471"/>
      <c r="B37" s="472"/>
      <c r="C37" s="417" t="s">
        <v>132</v>
      </c>
      <c r="D37" s="210"/>
      <c r="E37" s="211" t="str">
        <f>IF(AH36="ERR","研修時間を確認してください","")</f>
        <v/>
      </c>
      <c r="F37" s="210"/>
      <c r="G37" s="210"/>
      <c r="H37" s="211"/>
      <c r="I37" s="210"/>
      <c r="J37" s="210"/>
      <c r="K37" s="210"/>
      <c r="L37" s="210"/>
      <c r="M37" s="210"/>
      <c r="N37" s="210"/>
      <c r="O37" s="210"/>
      <c r="P37" s="210"/>
      <c r="Q37" s="212" t="str">
        <f>IF(AH37="ERR","助成対象研修人数を入力してください","")</f>
        <v/>
      </c>
      <c r="R37" s="213"/>
      <c r="S37" s="213"/>
      <c r="T37" s="213"/>
      <c r="U37" s="213"/>
      <c r="V37" s="213"/>
      <c r="W37" s="213"/>
      <c r="X37" s="214"/>
      <c r="AB37" s="78"/>
      <c r="AC37" s="86"/>
      <c r="AD37" s="86"/>
      <c r="AE37" s="86"/>
      <c r="AF37" s="84"/>
      <c r="AG37" s="84"/>
      <c r="AH37" s="314" t="str">
        <f>IF(W36&lt;&gt;"","",IF(R36&lt;&gt;"","ERR",""))</f>
        <v/>
      </c>
      <c r="AJ37" s="256"/>
      <c r="AL37" s="87"/>
      <c r="AM37" s="88"/>
    </row>
    <row r="38" spans="1:39" ht="24" customHeight="1" thickBot="1" x14ac:dyDescent="0.25">
      <c r="A38" s="471"/>
      <c r="B38" s="472"/>
      <c r="C38" s="418"/>
      <c r="D38" s="464"/>
      <c r="E38" s="465"/>
      <c r="F38" s="465"/>
      <c r="G38" s="465"/>
      <c r="H38" s="465"/>
      <c r="I38" s="465"/>
      <c r="J38" s="465"/>
      <c r="K38" s="465"/>
      <c r="L38" s="465"/>
      <c r="M38" s="465"/>
      <c r="N38" s="465"/>
      <c r="O38" s="465"/>
      <c r="P38" s="465"/>
      <c r="Q38" s="465"/>
      <c r="R38" s="465"/>
      <c r="S38" s="465"/>
      <c r="T38" s="465"/>
      <c r="U38" s="465"/>
      <c r="V38" s="465"/>
      <c r="W38" s="465"/>
      <c r="X38" s="466"/>
      <c r="AB38" s="78"/>
      <c r="AC38" s="86"/>
      <c r="AD38" s="86"/>
      <c r="AE38" s="86"/>
      <c r="AF38" s="84"/>
      <c r="AG38" s="84"/>
      <c r="AH38" s="314"/>
      <c r="AJ38" s="256"/>
      <c r="AL38" s="87"/>
      <c r="AM38" s="88"/>
    </row>
    <row r="39" spans="1:39" ht="24" customHeight="1" thickBot="1" x14ac:dyDescent="0.2">
      <c r="A39" s="473"/>
      <c r="B39" s="474"/>
      <c r="C39" s="250"/>
      <c r="D39" s="467"/>
      <c r="E39" s="467"/>
      <c r="F39" s="467"/>
      <c r="G39" s="467"/>
      <c r="H39" s="467"/>
      <c r="I39" s="467"/>
      <c r="J39" s="467"/>
      <c r="K39" s="467"/>
      <c r="L39" s="467"/>
      <c r="M39" s="467"/>
      <c r="N39" s="467"/>
      <c r="O39" s="467"/>
      <c r="P39" s="467"/>
      <c r="Q39" s="467"/>
      <c r="R39" s="467"/>
      <c r="S39" s="467"/>
      <c r="T39" s="467"/>
      <c r="U39" s="467"/>
      <c r="V39" s="467"/>
      <c r="W39" s="467"/>
      <c r="X39" s="468"/>
      <c r="AB39" s="78"/>
      <c r="AC39" s="86"/>
      <c r="AD39" s="86"/>
      <c r="AE39" s="86"/>
      <c r="AF39" s="84"/>
      <c r="AG39" s="84"/>
      <c r="AH39" s="314"/>
      <c r="AL39" s="87"/>
      <c r="AM39" s="88"/>
    </row>
    <row r="40" spans="1:39" ht="29.25" customHeight="1" x14ac:dyDescent="0.15">
      <c r="A40" s="469"/>
      <c r="B40" s="470"/>
      <c r="C40" s="206" t="s">
        <v>133</v>
      </c>
      <c r="D40" s="215"/>
      <c r="E40" s="204" t="s">
        <v>67</v>
      </c>
      <c r="F40" s="215"/>
      <c r="G40" s="204" t="s">
        <v>86</v>
      </c>
      <c r="H40" s="215"/>
      <c r="I40" s="204" t="s">
        <v>67</v>
      </c>
      <c r="J40" s="215"/>
      <c r="K40" s="205" t="s">
        <v>87</v>
      </c>
      <c r="L40" s="207" t="s">
        <v>68</v>
      </c>
      <c r="M40" s="216"/>
      <c r="N40" s="203" t="s">
        <v>88</v>
      </c>
      <c r="O40" s="215"/>
      <c r="P40" s="203" t="s">
        <v>87</v>
      </c>
      <c r="Q40" s="207" t="s">
        <v>130</v>
      </c>
      <c r="R40" s="249"/>
      <c r="S40" s="203" t="s">
        <v>88</v>
      </c>
      <c r="T40" s="215"/>
      <c r="U40" s="203" t="s">
        <v>87</v>
      </c>
      <c r="V40" s="207" t="s">
        <v>127</v>
      </c>
      <c r="W40" s="217"/>
      <c r="X40" s="208" t="s">
        <v>37</v>
      </c>
      <c r="Z40" s="133"/>
      <c r="AA40" s="132"/>
      <c r="AC40" s="132">
        <f>IF(OR(D40="",F40=""),0,TIME(D40,F40,0))</f>
        <v>0</v>
      </c>
      <c r="AD40" s="132">
        <f>IF(OR(D40="",F40="",H40="",J40=""),0,TIME(H40,J40,0))</f>
        <v>0</v>
      </c>
      <c r="AE40" s="132">
        <f>IF(OR(D40="",F40=""),0,TIME(M40,O40,0))</f>
        <v>0</v>
      </c>
      <c r="AF40" s="137">
        <f>AD40-AC40-AE40</f>
        <v>0</v>
      </c>
      <c r="AG40" s="137">
        <f>TIME(R40,T40,)</f>
        <v>0</v>
      </c>
      <c r="AH40" s="314" t="str">
        <f>IF(AF40&gt;=AG40,"","ERR")</f>
        <v/>
      </c>
    </row>
    <row r="41" spans="1:39" ht="15" customHeight="1" x14ac:dyDescent="0.2">
      <c r="A41" s="471"/>
      <c r="B41" s="472"/>
      <c r="C41" s="417" t="s">
        <v>132</v>
      </c>
      <c r="D41" s="210"/>
      <c r="E41" s="211" t="str">
        <f>IF(AH40="ERR","研修時間を確認してください","")</f>
        <v/>
      </c>
      <c r="F41" s="210"/>
      <c r="G41" s="210"/>
      <c r="H41" s="211"/>
      <c r="I41" s="210"/>
      <c r="J41" s="210"/>
      <c r="K41" s="210"/>
      <c r="L41" s="210"/>
      <c r="M41" s="210"/>
      <c r="N41" s="210"/>
      <c r="O41" s="210"/>
      <c r="P41" s="210"/>
      <c r="Q41" s="212" t="str">
        <f>IF(AH41="ERR","助成対象研修人数を入力してください","")</f>
        <v/>
      </c>
      <c r="R41" s="213"/>
      <c r="S41" s="213"/>
      <c r="T41" s="213"/>
      <c r="U41" s="213"/>
      <c r="V41" s="213"/>
      <c r="W41" s="213"/>
      <c r="X41" s="214"/>
      <c r="AB41" s="78"/>
      <c r="AC41" s="86"/>
      <c r="AD41" s="86"/>
      <c r="AE41" s="86"/>
      <c r="AF41" s="84"/>
      <c r="AG41" s="84"/>
      <c r="AH41" s="314" t="str">
        <f>IF(W40&lt;&gt;"","",IF(R40&lt;&gt;"","ERR",""))</f>
        <v/>
      </c>
      <c r="AJ41" s="256"/>
      <c r="AL41" s="87"/>
      <c r="AM41" s="88"/>
    </row>
    <row r="42" spans="1:39" ht="24" customHeight="1" thickBot="1" x14ac:dyDescent="0.25">
      <c r="A42" s="471"/>
      <c r="B42" s="472"/>
      <c r="C42" s="418"/>
      <c r="D42" s="464"/>
      <c r="E42" s="465"/>
      <c r="F42" s="465"/>
      <c r="G42" s="465"/>
      <c r="H42" s="465"/>
      <c r="I42" s="465"/>
      <c r="J42" s="465"/>
      <c r="K42" s="465"/>
      <c r="L42" s="465"/>
      <c r="M42" s="465"/>
      <c r="N42" s="465"/>
      <c r="O42" s="465"/>
      <c r="P42" s="465"/>
      <c r="Q42" s="465"/>
      <c r="R42" s="465"/>
      <c r="S42" s="465"/>
      <c r="T42" s="465"/>
      <c r="U42" s="465"/>
      <c r="V42" s="465"/>
      <c r="W42" s="465"/>
      <c r="X42" s="466"/>
      <c r="AB42" s="78"/>
      <c r="AC42" s="86"/>
      <c r="AD42" s="86"/>
      <c r="AE42" s="86"/>
      <c r="AF42" s="84"/>
      <c r="AG42" s="84"/>
      <c r="AH42" s="314"/>
      <c r="AJ42" s="256"/>
      <c r="AL42" s="87"/>
      <c r="AM42" s="88"/>
    </row>
    <row r="43" spans="1:39" ht="24" customHeight="1" thickBot="1" x14ac:dyDescent="0.2">
      <c r="A43" s="473"/>
      <c r="B43" s="474"/>
      <c r="C43" s="250"/>
      <c r="D43" s="467"/>
      <c r="E43" s="467"/>
      <c r="F43" s="467"/>
      <c r="G43" s="467"/>
      <c r="H43" s="467"/>
      <c r="I43" s="467"/>
      <c r="J43" s="467"/>
      <c r="K43" s="467"/>
      <c r="L43" s="467"/>
      <c r="M43" s="467"/>
      <c r="N43" s="467"/>
      <c r="O43" s="467"/>
      <c r="P43" s="467"/>
      <c r="Q43" s="467"/>
      <c r="R43" s="467"/>
      <c r="S43" s="467"/>
      <c r="T43" s="467"/>
      <c r="U43" s="467"/>
      <c r="V43" s="467"/>
      <c r="W43" s="467"/>
      <c r="X43" s="468"/>
      <c r="AB43" s="78"/>
      <c r="AC43" s="86"/>
      <c r="AD43" s="86"/>
      <c r="AE43" s="86"/>
      <c r="AF43" s="84"/>
      <c r="AG43" s="84"/>
      <c r="AH43" s="314"/>
      <c r="AL43" s="87"/>
      <c r="AM43" s="88"/>
    </row>
    <row r="44" spans="1:39" ht="29.25" customHeight="1" x14ac:dyDescent="0.15">
      <c r="A44" s="469"/>
      <c r="B44" s="470"/>
      <c r="C44" s="206" t="s">
        <v>133</v>
      </c>
      <c r="D44" s="215"/>
      <c r="E44" s="204" t="s">
        <v>67</v>
      </c>
      <c r="F44" s="215"/>
      <c r="G44" s="204" t="s">
        <v>86</v>
      </c>
      <c r="H44" s="215"/>
      <c r="I44" s="204" t="s">
        <v>67</v>
      </c>
      <c r="J44" s="215"/>
      <c r="K44" s="205" t="s">
        <v>87</v>
      </c>
      <c r="L44" s="207" t="s">
        <v>68</v>
      </c>
      <c r="M44" s="216"/>
      <c r="N44" s="203" t="s">
        <v>88</v>
      </c>
      <c r="O44" s="215"/>
      <c r="P44" s="203" t="s">
        <v>87</v>
      </c>
      <c r="Q44" s="207" t="s">
        <v>130</v>
      </c>
      <c r="R44" s="249"/>
      <c r="S44" s="203" t="s">
        <v>88</v>
      </c>
      <c r="T44" s="215"/>
      <c r="U44" s="203" t="s">
        <v>87</v>
      </c>
      <c r="V44" s="207" t="s">
        <v>127</v>
      </c>
      <c r="W44" s="217"/>
      <c r="X44" s="208" t="s">
        <v>37</v>
      </c>
      <c r="Z44" s="133"/>
      <c r="AA44" s="132"/>
      <c r="AC44" s="132">
        <f>IF(OR(D44="",F44=""),0,TIME(D44,F44,0))</f>
        <v>0</v>
      </c>
      <c r="AD44" s="132">
        <f>IF(OR(D44="",F44="",H44="",J44=""),0,TIME(H44,J44,0))</f>
        <v>0</v>
      </c>
      <c r="AE44" s="132">
        <f>IF(OR(D44="",F44=""),0,TIME(M44,O44,0))</f>
        <v>0</v>
      </c>
      <c r="AF44" s="137">
        <f>AD44-AC44-AE44</f>
        <v>0</v>
      </c>
      <c r="AG44" s="137">
        <f>TIME(R44,T44,)</f>
        <v>0</v>
      </c>
      <c r="AH44" s="314" t="str">
        <f>IF(AF44&gt;=AG44,"","ERR")</f>
        <v/>
      </c>
    </row>
    <row r="45" spans="1:39" ht="15" customHeight="1" x14ac:dyDescent="0.2">
      <c r="A45" s="471"/>
      <c r="B45" s="472"/>
      <c r="C45" s="417" t="s">
        <v>132</v>
      </c>
      <c r="D45" s="210"/>
      <c r="E45" s="211" t="str">
        <f>IF(AH44="ERR","研修時間を確認してください","")</f>
        <v/>
      </c>
      <c r="F45" s="210"/>
      <c r="G45" s="210"/>
      <c r="H45" s="211"/>
      <c r="I45" s="210"/>
      <c r="J45" s="210"/>
      <c r="K45" s="210"/>
      <c r="L45" s="210"/>
      <c r="M45" s="210"/>
      <c r="N45" s="210"/>
      <c r="O45" s="210"/>
      <c r="P45" s="210"/>
      <c r="Q45" s="212" t="str">
        <f>IF(AH45="ERR","助成対象研修人数を入力してください","")</f>
        <v/>
      </c>
      <c r="R45" s="213"/>
      <c r="S45" s="213"/>
      <c r="T45" s="213"/>
      <c r="U45" s="213"/>
      <c r="V45" s="213"/>
      <c r="W45" s="213"/>
      <c r="X45" s="214"/>
      <c r="AB45" s="78"/>
      <c r="AC45" s="86"/>
      <c r="AD45" s="86"/>
      <c r="AE45" s="86"/>
      <c r="AF45" s="84"/>
      <c r="AG45" s="84"/>
      <c r="AH45" s="314" t="str">
        <f>IF(W44&lt;&gt;"","",IF(R44&lt;&gt;"","ERR",""))</f>
        <v/>
      </c>
      <c r="AJ45" s="256"/>
      <c r="AL45" s="87"/>
      <c r="AM45" s="88"/>
    </row>
    <row r="46" spans="1:39" ht="24" customHeight="1" thickBot="1" x14ac:dyDescent="0.25">
      <c r="A46" s="471"/>
      <c r="B46" s="472"/>
      <c r="C46" s="418"/>
      <c r="D46" s="464"/>
      <c r="E46" s="465"/>
      <c r="F46" s="465"/>
      <c r="G46" s="465"/>
      <c r="H46" s="465"/>
      <c r="I46" s="465"/>
      <c r="J46" s="465"/>
      <c r="K46" s="465"/>
      <c r="L46" s="465"/>
      <c r="M46" s="465"/>
      <c r="N46" s="465"/>
      <c r="O46" s="465"/>
      <c r="P46" s="465"/>
      <c r="Q46" s="465"/>
      <c r="R46" s="465"/>
      <c r="S46" s="465"/>
      <c r="T46" s="465"/>
      <c r="U46" s="465"/>
      <c r="V46" s="465"/>
      <c r="W46" s="465"/>
      <c r="X46" s="466"/>
      <c r="AB46" s="78"/>
      <c r="AC46" s="86"/>
      <c r="AD46" s="86"/>
      <c r="AE46" s="86"/>
      <c r="AF46" s="84"/>
      <c r="AG46" s="84"/>
      <c r="AH46" s="314"/>
      <c r="AJ46" s="256"/>
      <c r="AL46" s="87"/>
      <c r="AM46" s="88"/>
    </row>
    <row r="47" spans="1:39" ht="24" customHeight="1" thickBot="1" x14ac:dyDescent="0.2">
      <c r="A47" s="473"/>
      <c r="B47" s="474"/>
      <c r="C47" s="250"/>
      <c r="D47" s="467"/>
      <c r="E47" s="467"/>
      <c r="F47" s="467"/>
      <c r="G47" s="467"/>
      <c r="H47" s="467"/>
      <c r="I47" s="467"/>
      <c r="J47" s="467"/>
      <c r="K47" s="467"/>
      <c r="L47" s="467"/>
      <c r="M47" s="467"/>
      <c r="N47" s="467"/>
      <c r="O47" s="467"/>
      <c r="P47" s="467"/>
      <c r="Q47" s="467"/>
      <c r="R47" s="467"/>
      <c r="S47" s="467"/>
      <c r="T47" s="467"/>
      <c r="U47" s="467"/>
      <c r="V47" s="467"/>
      <c r="W47" s="467"/>
      <c r="X47" s="468"/>
      <c r="AB47" s="78"/>
      <c r="AC47" s="86"/>
      <c r="AD47" s="86"/>
      <c r="AE47" s="86"/>
      <c r="AF47" s="84"/>
      <c r="AG47" s="84"/>
      <c r="AH47" s="314"/>
      <c r="AL47" s="87"/>
      <c r="AM47" s="88"/>
    </row>
    <row r="48" spans="1:39" ht="13.5" customHeight="1" x14ac:dyDescent="0.15">
      <c r="A48" s="420" t="s">
        <v>100</v>
      </c>
      <c r="B48" s="420"/>
      <c r="C48" s="419">
        <f>IF(SUMIF($W$8:$W$44,1,$AG$8:$AG$44)=0,0,SUMIF($W$8:$W$44,1,$AG$8:$AG$44))</f>
        <v>0</v>
      </c>
      <c r="D48" s="419"/>
      <c r="E48" s="420" t="s">
        <v>90</v>
      </c>
      <c r="F48" s="420"/>
      <c r="G48" s="419">
        <f>IF(SUMIF($W$8:$W$44,2,$AG$8:$AG$44)=0,0,SUMIF($W$8:$W$44,2,$AG$8:$AG$44))</f>
        <v>0</v>
      </c>
      <c r="H48" s="419"/>
      <c r="I48" s="420" t="s">
        <v>91</v>
      </c>
      <c r="J48" s="420"/>
      <c r="K48" s="419">
        <f>IF(SUMIF($W$8:$W$44,3,$AG$8:$AG$44)=0,0,SUMIF($W$8:$W$44,3,$AG$8:$AG$44))</f>
        <v>0</v>
      </c>
      <c r="L48" s="419"/>
      <c r="M48" s="147" t="s">
        <v>16</v>
      </c>
      <c r="N48" s="419">
        <f>SUM($C$48,$G$48,$K$48)</f>
        <v>0</v>
      </c>
      <c r="O48" s="419"/>
      <c r="P48" s="141"/>
      <c r="Q48" s="141"/>
      <c r="R48" s="141"/>
      <c r="S48" s="141"/>
      <c r="T48" s="141"/>
      <c r="U48" s="141"/>
      <c r="V48" s="141"/>
      <c r="W48" s="141"/>
      <c r="X48" s="141"/>
      <c r="AB48" s="78"/>
      <c r="AC48" s="86"/>
      <c r="AD48" s="86"/>
      <c r="AE48" s="86"/>
      <c r="AF48" s="84"/>
      <c r="AG48" s="84"/>
      <c r="AH48" s="314"/>
      <c r="AL48" s="87"/>
      <c r="AM48" s="88"/>
    </row>
    <row r="49" spans="1:39" ht="23.25" customHeight="1" x14ac:dyDescent="0.15">
      <c r="A49" s="126"/>
      <c r="B49" s="126"/>
      <c r="C49" s="139"/>
      <c r="D49" s="139"/>
      <c r="E49" s="139"/>
      <c r="F49" s="139"/>
      <c r="G49" s="139"/>
      <c r="H49" s="139"/>
      <c r="I49" s="140"/>
      <c r="J49" s="140"/>
      <c r="K49" s="140"/>
      <c r="L49" s="530" t="str">
        <f>$K$6</f>
        <v>（ 　　年　　月 ）</v>
      </c>
      <c r="M49" s="530"/>
      <c r="N49" s="530"/>
      <c r="O49" s="530"/>
      <c r="P49" s="530"/>
      <c r="Q49" s="530"/>
      <c r="R49" s="144" t="s">
        <v>95</v>
      </c>
      <c r="S49" s="149"/>
      <c r="T49" s="149"/>
      <c r="U49" s="149"/>
      <c r="V49" s="421" t="str">
        <f>$R$6</f>
        <v/>
      </c>
      <c r="W49" s="421"/>
      <c r="X49" s="421"/>
      <c r="AB49" s="78"/>
      <c r="AC49" s="86"/>
      <c r="AD49" s="86"/>
      <c r="AE49" s="86"/>
      <c r="AF49" s="137"/>
      <c r="AG49" s="137"/>
      <c r="AH49" s="314"/>
      <c r="AL49" s="87"/>
      <c r="AM49" s="88"/>
    </row>
    <row r="50" spans="1:39" ht="29.25" customHeight="1" x14ac:dyDescent="0.15">
      <c r="A50" s="469"/>
      <c r="B50" s="470"/>
      <c r="C50" s="206" t="s">
        <v>133</v>
      </c>
      <c r="D50" s="215"/>
      <c r="E50" s="204" t="s">
        <v>67</v>
      </c>
      <c r="F50" s="215"/>
      <c r="G50" s="204" t="s">
        <v>86</v>
      </c>
      <c r="H50" s="215"/>
      <c r="I50" s="204" t="s">
        <v>67</v>
      </c>
      <c r="J50" s="215"/>
      <c r="K50" s="205" t="s">
        <v>87</v>
      </c>
      <c r="L50" s="207" t="s">
        <v>68</v>
      </c>
      <c r="M50" s="216"/>
      <c r="N50" s="203" t="s">
        <v>88</v>
      </c>
      <c r="O50" s="215"/>
      <c r="P50" s="203" t="s">
        <v>87</v>
      </c>
      <c r="Q50" s="207" t="s">
        <v>130</v>
      </c>
      <c r="R50" s="249"/>
      <c r="S50" s="203" t="s">
        <v>88</v>
      </c>
      <c r="T50" s="215"/>
      <c r="U50" s="203" t="s">
        <v>87</v>
      </c>
      <c r="V50" s="207" t="s">
        <v>127</v>
      </c>
      <c r="W50" s="217"/>
      <c r="X50" s="208" t="s">
        <v>37</v>
      </c>
      <c r="Z50" s="133"/>
      <c r="AA50" s="132"/>
      <c r="AC50" s="132">
        <f>IF(OR(D50="",F50=""),0,TIME(D50,F50,0))</f>
        <v>0</v>
      </c>
      <c r="AD50" s="132">
        <f>IF(OR(D50="",F50="",H50="",J50=""),0,TIME(H50,J50,0))</f>
        <v>0</v>
      </c>
      <c r="AE50" s="132">
        <f>IF(OR(D50="",F50=""),0,TIME(M50,O50,0))</f>
        <v>0</v>
      </c>
      <c r="AF50" s="137">
        <f>AD50-AC50-AE50</f>
        <v>0</v>
      </c>
      <c r="AG50" s="137">
        <f>TIME(R50,T50,)</f>
        <v>0</v>
      </c>
      <c r="AH50" s="314" t="str">
        <f>IF(AF50&gt;=AG50,"","ERR")</f>
        <v/>
      </c>
    </row>
    <row r="51" spans="1:39" ht="15" customHeight="1" x14ac:dyDescent="0.2">
      <c r="A51" s="471"/>
      <c r="B51" s="472"/>
      <c r="C51" s="417" t="s">
        <v>132</v>
      </c>
      <c r="D51" s="210"/>
      <c r="E51" s="211" t="str">
        <f>IF(AH50="ERR","研修時間を確認してください","")</f>
        <v/>
      </c>
      <c r="F51" s="210"/>
      <c r="G51" s="210"/>
      <c r="H51" s="211"/>
      <c r="I51" s="210"/>
      <c r="J51" s="210"/>
      <c r="K51" s="210"/>
      <c r="L51" s="210"/>
      <c r="M51" s="210"/>
      <c r="N51" s="210"/>
      <c r="O51" s="210"/>
      <c r="P51" s="210"/>
      <c r="Q51" s="212" t="str">
        <f>IF(AH51="ERR","助成対象研修人数を入力してください","")</f>
        <v/>
      </c>
      <c r="R51" s="213"/>
      <c r="S51" s="213"/>
      <c r="T51" s="213"/>
      <c r="U51" s="213"/>
      <c r="V51" s="213"/>
      <c r="W51" s="213"/>
      <c r="X51" s="214"/>
      <c r="AB51" s="78"/>
      <c r="AC51" s="86"/>
      <c r="AD51" s="86"/>
      <c r="AE51" s="86"/>
      <c r="AF51" s="84"/>
      <c r="AG51" s="84"/>
      <c r="AH51" s="314" t="str">
        <f>IF(W50&lt;&gt;"","",IF(R50&lt;&gt;"","ERR",""))</f>
        <v/>
      </c>
      <c r="AJ51" s="256"/>
      <c r="AL51" s="87"/>
      <c r="AM51" s="88"/>
    </row>
    <row r="52" spans="1:39" ht="24" customHeight="1" thickBot="1" x14ac:dyDescent="0.25">
      <c r="A52" s="471"/>
      <c r="B52" s="472"/>
      <c r="C52" s="418"/>
      <c r="D52" s="464"/>
      <c r="E52" s="465"/>
      <c r="F52" s="465"/>
      <c r="G52" s="465"/>
      <c r="H52" s="465"/>
      <c r="I52" s="465"/>
      <c r="J52" s="465"/>
      <c r="K52" s="465"/>
      <c r="L52" s="465"/>
      <c r="M52" s="465"/>
      <c r="N52" s="465"/>
      <c r="O52" s="465"/>
      <c r="P52" s="465"/>
      <c r="Q52" s="465"/>
      <c r="R52" s="465"/>
      <c r="S52" s="465"/>
      <c r="T52" s="465"/>
      <c r="U52" s="465"/>
      <c r="V52" s="465"/>
      <c r="W52" s="465"/>
      <c r="X52" s="466"/>
      <c r="AB52" s="78"/>
      <c r="AC52" s="86"/>
      <c r="AD52" s="86"/>
      <c r="AE52" s="86"/>
      <c r="AF52" s="84"/>
      <c r="AG52" s="84"/>
      <c r="AH52" s="314"/>
      <c r="AJ52" s="256"/>
      <c r="AL52" s="87"/>
      <c r="AM52" s="88"/>
    </row>
    <row r="53" spans="1:39" ht="24" customHeight="1" thickBot="1" x14ac:dyDescent="0.2">
      <c r="A53" s="473"/>
      <c r="B53" s="474"/>
      <c r="C53" s="250"/>
      <c r="D53" s="467"/>
      <c r="E53" s="467"/>
      <c r="F53" s="467"/>
      <c r="G53" s="467"/>
      <c r="H53" s="467"/>
      <c r="I53" s="467"/>
      <c r="J53" s="467"/>
      <c r="K53" s="467"/>
      <c r="L53" s="467"/>
      <c r="M53" s="467"/>
      <c r="N53" s="467"/>
      <c r="O53" s="467"/>
      <c r="P53" s="467"/>
      <c r="Q53" s="467"/>
      <c r="R53" s="467"/>
      <c r="S53" s="467"/>
      <c r="T53" s="467"/>
      <c r="U53" s="467"/>
      <c r="V53" s="467"/>
      <c r="W53" s="467"/>
      <c r="X53" s="468"/>
      <c r="AB53" s="78"/>
      <c r="AC53" s="86"/>
      <c r="AD53" s="86"/>
      <c r="AE53" s="86"/>
      <c r="AF53" s="84"/>
      <c r="AG53" s="84"/>
      <c r="AH53" s="314"/>
      <c r="AL53" s="87"/>
      <c r="AM53" s="88"/>
    </row>
    <row r="54" spans="1:39" ht="29.25" customHeight="1" x14ac:dyDescent="0.15">
      <c r="A54" s="469"/>
      <c r="B54" s="470"/>
      <c r="C54" s="206" t="s">
        <v>133</v>
      </c>
      <c r="D54" s="215"/>
      <c r="E54" s="204" t="s">
        <v>67</v>
      </c>
      <c r="F54" s="215"/>
      <c r="G54" s="204" t="s">
        <v>86</v>
      </c>
      <c r="H54" s="215"/>
      <c r="I54" s="204" t="s">
        <v>67</v>
      </c>
      <c r="J54" s="215"/>
      <c r="K54" s="205" t="s">
        <v>87</v>
      </c>
      <c r="L54" s="207" t="s">
        <v>68</v>
      </c>
      <c r="M54" s="216"/>
      <c r="N54" s="203" t="s">
        <v>88</v>
      </c>
      <c r="O54" s="215"/>
      <c r="P54" s="203" t="s">
        <v>87</v>
      </c>
      <c r="Q54" s="207" t="s">
        <v>130</v>
      </c>
      <c r="R54" s="249"/>
      <c r="S54" s="203" t="s">
        <v>88</v>
      </c>
      <c r="T54" s="215"/>
      <c r="U54" s="203" t="s">
        <v>87</v>
      </c>
      <c r="V54" s="207" t="s">
        <v>127</v>
      </c>
      <c r="W54" s="217"/>
      <c r="X54" s="208" t="s">
        <v>37</v>
      </c>
      <c r="Z54" s="133"/>
      <c r="AA54" s="132"/>
      <c r="AC54" s="132">
        <f>IF(OR(D54="",F54=""),0,TIME(D54,F54,0))</f>
        <v>0</v>
      </c>
      <c r="AD54" s="132">
        <f>IF(OR(D54="",F54="",H54="",J54=""),0,TIME(H54,J54,0))</f>
        <v>0</v>
      </c>
      <c r="AE54" s="132">
        <f>IF(OR(D54="",F54=""),0,TIME(M54,O54,0))</f>
        <v>0</v>
      </c>
      <c r="AF54" s="137">
        <f>AD54-AC54-AE54</f>
        <v>0</v>
      </c>
      <c r="AG54" s="137">
        <f>TIME(R54,T54,)</f>
        <v>0</v>
      </c>
      <c r="AH54" s="314" t="str">
        <f>IF(AF54&gt;=AG54,"","ERR")</f>
        <v/>
      </c>
    </row>
    <row r="55" spans="1:39" ht="15" customHeight="1" x14ac:dyDescent="0.2">
      <c r="A55" s="471"/>
      <c r="B55" s="472"/>
      <c r="C55" s="417" t="s">
        <v>132</v>
      </c>
      <c r="D55" s="210"/>
      <c r="E55" s="211" t="str">
        <f>IF(AH54="ERR","研修時間を確認してください","")</f>
        <v/>
      </c>
      <c r="F55" s="210"/>
      <c r="G55" s="210"/>
      <c r="H55" s="211"/>
      <c r="I55" s="210"/>
      <c r="J55" s="210"/>
      <c r="K55" s="210"/>
      <c r="L55" s="210"/>
      <c r="M55" s="210"/>
      <c r="N55" s="210"/>
      <c r="O55" s="210"/>
      <c r="P55" s="210"/>
      <c r="Q55" s="212" t="str">
        <f>IF(AH55="ERR","助成対象研修人数を入力してください","")</f>
        <v/>
      </c>
      <c r="R55" s="213"/>
      <c r="S55" s="213"/>
      <c r="T55" s="213"/>
      <c r="U55" s="213"/>
      <c r="V55" s="213"/>
      <c r="W55" s="213"/>
      <c r="X55" s="214"/>
      <c r="AB55" s="78"/>
      <c r="AC55" s="86"/>
      <c r="AD55" s="86"/>
      <c r="AE55" s="86"/>
      <c r="AF55" s="84"/>
      <c r="AG55" s="84"/>
      <c r="AH55" s="314" t="str">
        <f>IF(W54&lt;&gt;"","",IF(R54&lt;&gt;"","ERR",""))</f>
        <v/>
      </c>
      <c r="AJ55" s="256"/>
      <c r="AL55" s="87"/>
      <c r="AM55" s="88"/>
    </row>
    <row r="56" spans="1:39" ht="24" customHeight="1" thickBot="1" x14ac:dyDescent="0.25">
      <c r="A56" s="471"/>
      <c r="B56" s="472"/>
      <c r="C56" s="418"/>
      <c r="D56" s="464"/>
      <c r="E56" s="465"/>
      <c r="F56" s="465"/>
      <c r="G56" s="465"/>
      <c r="H56" s="465"/>
      <c r="I56" s="465"/>
      <c r="J56" s="465"/>
      <c r="K56" s="465"/>
      <c r="L56" s="465"/>
      <c r="M56" s="465"/>
      <c r="N56" s="465"/>
      <c r="O56" s="465"/>
      <c r="P56" s="465"/>
      <c r="Q56" s="465"/>
      <c r="R56" s="465"/>
      <c r="S56" s="465"/>
      <c r="T56" s="465"/>
      <c r="U56" s="465"/>
      <c r="V56" s="465"/>
      <c r="W56" s="465"/>
      <c r="X56" s="466"/>
      <c r="AB56" s="78"/>
      <c r="AC56" s="86"/>
      <c r="AD56" s="86"/>
      <c r="AE56" s="86"/>
      <c r="AF56" s="84"/>
      <c r="AG56" s="84"/>
      <c r="AH56" s="314"/>
      <c r="AJ56" s="256"/>
      <c r="AL56" s="87"/>
      <c r="AM56" s="88"/>
    </row>
    <row r="57" spans="1:39" ht="24" customHeight="1" thickBot="1" x14ac:dyDescent="0.2">
      <c r="A57" s="473"/>
      <c r="B57" s="474"/>
      <c r="C57" s="250"/>
      <c r="D57" s="467"/>
      <c r="E57" s="467"/>
      <c r="F57" s="467"/>
      <c r="G57" s="467"/>
      <c r="H57" s="467"/>
      <c r="I57" s="467"/>
      <c r="J57" s="467"/>
      <c r="K57" s="467"/>
      <c r="L57" s="467"/>
      <c r="M57" s="467"/>
      <c r="N57" s="467"/>
      <c r="O57" s="467"/>
      <c r="P57" s="467"/>
      <c r="Q57" s="467"/>
      <c r="R57" s="467"/>
      <c r="S57" s="467"/>
      <c r="T57" s="467"/>
      <c r="U57" s="467"/>
      <c r="V57" s="467"/>
      <c r="W57" s="467"/>
      <c r="X57" s="468"/>
      <c r="AB57" s="78"/>
      <c r="AC57" s="86"/>
      <c r="AD57" s="86"/>
      <c r="AE57" s="86"/>
      <c r="AF57" s="84"/>
      <c r="AG57" s="84"/>
      <c r="AH57" s="314"/>
      <c r="AL57" s="87"/>
      <c r="AM57" s="88"/>
    </row>
    <row r="58" spans="1:39" ht="29.25" customHeight="1" x14ac:dyDescent="0.15">
      <c r="A58" s="469"/>
      <c r="B58" s="470"/>
      <c r="C58" s="206" t="s">
        <v>133</v>
      </c>
      <c r="D58" s="215"/>
      <c r="E58" s="204" t="s">
        <v>67</v>
      </c>
      <c r="F58" s="215"/>
      <c r="G58" s="204" t="s">
        <v>86</v>
      </c>
      <c r="H58" s="215"/>
      <c r="I58" s="204" t="s">
        <v>67</v>
      </c>
      <c r="J58" s="215"/>
      <c r="K58" s="205" t="s">
        <v>87</v>
      </c>
      <c r="L58" s="207" t="s">
        <v>68</v>
      </c>
      <c r="M58" s="216"/>
      <c r="N58" s="203" t="s">
        <v>88</v>
      </c>
      <c r="O58" s="215"/>
      <c r="P58" s="203" t="s">
        <v>87</v>
      </c>
      <c r="Q58" s="207" t="s">
        <v>130</v>
      </c>
      <c r="R58" s="249"/>
      <c r="S58" s="203" t="s">
        <v>88</v>
      </c>
      <c r="T58" s="215"/>
      <c r="U58" s="203" t="s">
        <v>87</v>
      </c>
      <c r="V58" s="207" t="s">
        <v>127</v>
      </c>
      <c r="W58" s="217"/>
      <c r="X58" s="208" t="s">
        <v>37</v>
      </c>
      <c r="Z58" s="133"/>
      <c r="AA58" s="132"/>
      <c r="AC58" s="132">
        <f>IF(OR(D58="",F58=""),0,TIME(D58,F58,0))</f>
        <v>0</v>
      </c>
      <c r="AD58" s="132">
        <f>IF(OR(D58="",F58="",H58="",J58=""),0,TIME(H58,J58,0))</f>
        <v>0</v>
      </c>
      <c r="AE58" s="132">
        <f>IF(OR(D58="",F58=""),0,TIME(M58,O58,0))</f>
        <v>0</v>
      </c>
      <c r="AF58" s="137">
        <f>AD58-AC58-AE58</f>
        <v>0</v>
      </c>
      <c r="AG58" s="137">
        <f>TIME(R58,T58,)</f>
        <v>0</v>
      </c>
      <c r="AH58" s="314" t="str">
        <f>IF(AF58&gt;=AG58,"","ERR")</f>
        <v/>
      </c>
    </row>
    <row r="59" spans="1:39" ht="15" customHeight="1" x14ac:dyDescent="0.2">
      <c r="A59" s="471"/>
      <c r="B59" s="472"/>
      <c r="C59" s="417" t="s">
        <v>132</v>
      </c>
      <c r="D59" s="210"/>
      <c r="E59" s="211" t="str">
        <f>IF(AH58="ERR","研修時間を確認してください","")</f>
        <v/>
      </c>
      <c r="F59" s="210"/>
      <c r="G59" s="210"/>
      <c r="H59" s="211"/>
      <c r="I59" s="210"/>
      <c r="J59" s="210"/>
      <c r="K59" s="210"/>
      <c r="L59" s="210"/>
      <c r="M59" s="210"/>
      <c r="N59" s="210"/>
      <c r="O59" s="210"/>
      <c r="P59" s="210"/>
      <c r="Q59" s="212" t="str">
        <f>IF(AH59="ERR","助成対象研修人数を入力してください","")</f>
        <v/>
      </c>
      <c r="R59" s="213"/>
      <c r="S59" s="213"/>
      <c r="T59" s="213"/>
      <c r="U59" s="213"/>
      <c r="V59" s="213"/>
      <c r="W59" s="213"/>
      <c r="X59" s="214"/>
      <c r="AB59" s="78"/>
      <c r="AC59" s="86"/>
      <c r="AD59" s="86"/>
      <c r="AE59" s="86"/>
      <c r="AF59" s="84"/>
      <c r="AG59" s="84"/>
      <c r="AH59" s="314" t="str">
        <f>IF(W58&lt;&gt;"","",IF(R58&lt;&gt;"","ERR",""))</f>
        <v/>
      </c>
      <c r="AJ59" s="256"/>
      <c r="AL59" s="87"/>
      <c r="AM59" s="88"/>
    </row>
    <row r="60" spans="1:39" ht="24" customHeight="1" thickBot="1" x14ac:dyDescent="0.25">
      <c r="A60" s="471"/>
      <c r="B60" s="472"/>
      <c r="C60" s="418"/>
      <c r="D60" s="464"/>
      <c r="E60" s="465"/>
      <c r="F60" s="465"/>
      <c r="G60" s="465"/>
      <c r="H60" s="465"/>
      <c r="I60" s="465"/>
      <c r="J60" s="465"/>
      <c r="K60" s="465"/>
      <c r="L60" s="465"/>
      <c r="M60" s="465"/>
      <c r="N60" s="465"/>
      <c r="O60" s="465"/>
      <c r="P60" s="465"/>
      <c r="Q60" s="465"/>
      <c r="R60" s="465"/>
      <c r="S60" s="465"/>
      <c r="T60" s="465"/>
      <c r="U60" s="465"/>
      <c r="V60" s="465"/>
      <c r="W60" s="465"/>
      <c r="X60" s="466"/>
      <c r="AB60" s="78"/>
      <c r="AC60" s="86"/>
      <c r="AD60" s="86"/>
      <c r="AE60" s="86"/>
      <c r="AF60" s="84"/>
      <c r="AG60" s="84"/>
      <c r="AH60" s="314"/>
      <c r="AJ60" s="256"/>
      <c r="AL60" s="87"/>
      <c r="AM60" s="88"/>
    </row>
    <row r="61" spans="1:39" ht="24" customHeight="1" thickBot="1" x14ac:dyDescent="0.2">
      <c r="A61" s="473"/>
      <c r="B61" s="474"/>
      <c r="C61" s="250"/>
      <c r="D61" s="467"/>
      <c r="E61" s="467"/>
      <c r="F61" s="467"/>
      <c r="G61" s="467"/>
      <c r="H61" s="467"/>
      <c r="I61" s="467"/>
      <c r="J61" s="467"/>
      <c r="K61" s="467"/>
      <c r="L61" s="467"/>
      <c r="M61" s="467"/>
      <c r="N61" s="467"/>
      <c r="O61" s="467"/>
      <c r="P61" s="467"/>
      <c r="Q61" s="467"/>
      <c r="R61" s="467"/>
      <c r="S61" s="467"/>
      <c r="T61" s="467"/>
      <c r="U61" s="467"/>
      <c r="V61" s="467"/>
      <c r="W61" s="467"/>
      <c r="X61" s="468"/>
      <c r="AB61" s="78"/>
      <c r="AC61" s="86"/>
      <c r="AD61" s="86"/>
      <c r="AE61" s="86"/>
      <c r="AF61" s="84"/>
      <c r="AG61" s="84"/>
      <c r="AH61" s="314"/>
      <c r="AL61" s="87"/>
      <c r="AM61" s="88"/>
    </row>
    <row r="62" spans="1:39" ht="29.25" customHeight="1" x14ac:dyDescent="0.15">
      <c r="A62" s="469"/>
      <c r="B62" s="470"/>
      <c r="C62" s="206" t="s">
        <v>133</v>
      </c>
      <c r="D62" s="215"/>
      <c r="E62" s="204" t="s">
        <v>67</v>
      </c>
      <c r="F62" s="215"/>
      <c r="G62" s="204" t="s">
        <v>86</v>
      </c>
      <c r="H62" s="215"/>
      <c r="I62" s="204" t="s">
        <v>67</v>
      </c>
      <c r="J62" s="215"/>
      <c r="K62" s="205" t="s">
        <v>87</v>
      </c>
      <c r="L62" s="207" t="s">
        <v>68</v>
      </c>
      <c r="M62" s="216"/>
      <c r="N62" s="203" t="s">
        <v>88</v>
      </c>
      <c r="O62" s="215"/>
      <c r="P62" s="203" t="s">
        <v>87</v>
      </c>
      <c r="Q62" s="207" t="s">
        <v>130</v>
      </c>
      <c r="R62" s="249"/>
      <c r="S62" s="203" t="s">
        <v>88</v>
      </c>
      <c r="T62" s="215"/>
      <c r="U62" s="203" t="s">
        <v>87</v>
      </c>
      <c r="V62" s="207" t="s">
        <v>127</v>
      </c>
      <c r="W62" s="217"/>
      <c r="X62" s="208" t="s">
        <v>37</v>
      </c>
      <c r="Z62" s="133"/>
      <c r="AA62" s="132"/>
      <c r="AC62" s="132">
        <f>IF(OR(D62="",F62=""),0,TIME(D62,F62,0))</f>
        <v>0</v>
      </c>
      <c r="AD62" s="132">
        <f>IF(OR(D62="",F62="",H62="",J62=""),0,TIME(H62,J62,0))</f>
        <v>0</v>
      </c>
      <c r="AE62" s="132">
        <f>IF(OR(D62="",F62=""),0,TIME(M62,O62,0))</f>
        <v>0</v>
      </c>
      <c r="AF62" s="137">
        <f>AD62-AC62-AE62</f>
        <v>0</v>
      </c>
      <c r="AG62" s="137">
        <f>TIME(R62,T62,)</f>
        <v>0</v>
      </c>
      <c r="AH62" s="314" t="str">
        <f>IF(AF62&gt;=AG62,"","ERR")</f>
        <v/>
      </c>
    </row>
    <row r="63" spans="1:39" ht="15" customHeight="1" x14ac:dyDescent="0.2">
      <c r="A63" s="471"/>
      <c r="B63" s="472"/>
      <c r="C63" s="417" t="s">
        <v>132</v>
      </c>
      <c r="D63" s="210"/>
      <c r="E63" s="211" t="str">
        <f>IF(AH62="ERR","研修時間を確認してください","")</f>
        <v/>
      </c>
      <c r="F63" s="210"/>
      <c r="G63" s="210"/>
      <c r="H63" s="211"/>
      <c r="I63" s="210"/>
      <c r="J63" s="210"/>
      <c r="K63" s="210"/>
      <c r="L63" s="210"/>
      <c r="M63" s="210"/>
      <c r="N63" s="210"/>
      <c r="O63" s="210"/>
      <c r="P63" s="210"/>
      <c r="Q63" s="212" t="str">
        <f>IF(AH63="ERR","助成対象研修人数を入力してください","")</f>
        <v/>
      </c>
      <c r="R63" s="213"/>
      <c r="S63" s="213"/>
      <c r="T63" s="213"/>
      <c r="U63" s="213"/>
      <c r="V63" s="213"/>
      <c r="W63" s="213"/>
      <c r="X63" s="214"/>
      <c r="AB63" s="78"/>
      <c r="AC63" s="86"/>
      <c r="AD63" s="86"/>
      <c r="AE63" s="86"/>
      <c r="AF63" s="84"/>
      <c r="AG63" s="84"/>
      <c r="AH63" s="314" t="str">
        <f>IF(W62&lt;&gt;"","",IF(R62&lt;&gt;"","ERR",""))</f>
        <v/>
      </c>
      <c r="AJ63" s="256"/>
      <c r="AL63" s="87"/>
      <c r="AM63" s="88"/>
    </row>
    <row r="64" spans="1:39" ht="24" customHeight="1" thickBot="1" x14ac:dyDescent="0.25">
      <c r="A64" s="471"/>
      <c r="B64" s="472"/>
      <c r="C64" s="418"/>
      <c r="D64" s="464"/>
      <c r="E64" s="465"/>
      <c r="F64" s="465"/>
      <c r="G64" s="465"/>
      <c r="H64" s="465"/>
      <c r="I64" s="465"/>
      <c r="J64" s="465"/>
      <c r="K64" s="465"/>
      <c r="L64" s="465"/>
      <c r="M64" s="465"/>
      <c r="N64" s="465"/>
      <c r="O64" s="465"/>
      <c r="P64" s="465"/>
      <c r="Q64" s="465"/>
      <c r="R64" s="465"/>
      <c r="S64" s="465"/>
      <c r="T64" s="465"/>
      <c r="U64" s="465"/>
      <c r="V64" s="465"/>
      <c r="W64" s="465"/>
      <c r="X64" s="466"/>
      <c r="AB64" s="78"/>
      <c r="AC64" s="86"/>
      <c r="AD64" s="86"/>
      <c r="AE64" s="86"/>
      <c r="AF64" s="84"/>
      <c r="AG64" s="84"/>
      <c r="AH64" s="314"/>
      <c r="AJ64" s="256"/>
      <c r="AL64" s="87"/>
      <c r="AM64" s="88"/>
    </row>
    <row r="65" spans="1:39" ht="24" customHeight="1" thickBot="1" x14ac:dyDescent="0.2">
      <c r="A65" s="473"/>
      <c r="B65" s="474"/>
      <c r="C65" s="250"/>
      <c r="D65" s="467"/>
      <c r="E65" s="467"/>
      <c r="F65" s="467"/>
      <c r="G65" s="467"/>
      <c r="H65" s="467"/>
      <c r="I65" s="467"/>
      <c r="J65" s="467"/>
      <c r="K65" s="467"/>
      <c r="L65" s="467"/>
      <c r="M65" s="467"/>
      <c r="N65" s="467"/>
      <c r="O65" s="467"/>
      <c r="P65" s="467"/>
      <c r="Q65" s="467"/>
      <c r="R65" s="467"/>
      <c r="S65" s="467"/>
      <c r="T65" s="467"/>
      <c r="U65" s="467"/>
      <c r="V65" s="467"/>
      <c r="W65" s="467"/>
      <c r="X65" s="468"/>
      <c r="AB65" s="78"/>
      <c r="AC65" s="86"/>
      <c r="AD65" s="86"/>
      <c r="AE65" s="86"/>
      <c r="AF65" s="84"/>
      <c r="AG65" s="84"/>
      <c r="AH65" s="314"/>
      <c r="AL65" s="87"/>
      <c r="AM65" s="88"/>
    </row>
    <row r="66" spans="1:39" ht="29.25" customHeight="1" x14ac:dyDescent="0.15">
      <c r="A66" s="469"/>
      <c r="B66" s="470"/>
      <c r="C66" s="206" t="s">
        <v>133</v>
      </c>
      <c r="D66" s="215"/>
      <c r="E66" s="204" t="s">
        <v>67</v>
      </c>
      <c r="F66" s="215"/>
      <c r="G66" s="204" t="s">
        <v>86</v>
      </c>
      <c r="H66" s="215"/>
      <c r="I66" s="204" t="s">
        <v>67</v>
      </c>
      <c r="J66" s="215"/>
      <c r="K66" s="205" t="s">
        <v>87</v>
      </c>
      <c r="L66" s="207" t="s">
        <v>68</v>
      </c>
      <c r="M66" s="216"/>
      <c r="N66" s="203" t="s">
        <v>88</v>
      </c>
      <c r="O66" s="215"/>
      <c r="P66" s="203" t="s">
        <v>87</v>
      </c>
      <c r="Q66" s="207" t="s">
        <v>130</v>
      </c>
      <c r="R66" s="249"/>
      <c r="S66" s="203" t="s">
        <v>88</v>
      </c>
      <c r="T66" s="215"/>
      <c r="U66" s="203" t="s">
        <v>87</v>
      </c>
      <c r="V66" s="207" t="s">
        <v>127</v>
      </c>
      <c r="W66" s="217"/>
      <c r="X66" s="208" t="s">
        <v>37</v>
      </c>
      <c r="Z66" s="133"/>
      <c r="AA66" s="132"/>
      <c r="AC66" s="132">
        <f>IF(OR(D66="",F66=""),0,TIME(D66,F66,0))</f>
        <v>0</v>
      </c>
      <c r="AD66" s="132">
        <f>IF(OR(D66="",F66="",H66="",J66=""),0,TIME(H66,J66,0))</f>
        <v>0</v>
      </c>
      <c r="AE66" s="132">
        <f>IF(OR(D66="",F66=""),0,TIME(M66,O66,0))</f>
        <v>0</v>
      </c>
      <c r="AF66" s="137">
        <f>AD66-AC66-AE66</f>
        <v>0</v>
      </c>
      <c r="AG66" s="137">
        <f>TIME(R66,T66,)</f>
        <v>0</v>
      </c>
      <c r="AH66" s="314" t="str">
        <f>IF(AF66&gt;=AG66,"","ERR")</f>
        <v/>
      </c>
    </row>
    <row r="67" spans="1:39" ht="15" customHeight="1" x14ac:dyDescent="0.2">
      <c r="A67" s="471"/>
      <c r="B67" s="472"/>
      <c r="C67" s="417" t="s">
        <v>132</v>
      </c>
      <c r="D67" s="210"/>
      <c r="E67" s="211" t="str">
        <f>IF(AH66="ERR","研修時間を確認してください","")</f>
        <v/>
      </c>
      <c r="F67" s="210"/>
      <c r="G67" s="210"/>
      <c r="H67" s="211"/>
      <c r="I67" s="210"/>
      <c r="J67" s="210"/>
      <c r="K67" s="210"/>
      <c r="L67" s="210"/>
      <c r="M67" s="210"/>
      <c r="N67" s="210"/>
      <c r="O67" s="210"/>
      <c r="P67" s="210"/>
      <c r="Q67" s="212" t="str">
        <f>IF(AH67="ERR","助成対象研修人数を入力してください","")</f>
        <v/>
      </c>
      <c r="R67" s="213"/>
      <c r="S67" s="213"/>
      <c r="T67" s="213"/>
      <c r="U67" s="213"/>
      <c r="V67" s="213"/>
      <c r="W67" s="213"/>
      <c r="X67" s="214"/>
      <c r="AB67" s="78"/>
      <c r="AC67" s="86"/>
      <c r="AD67" s="86"/>
      <c r="AE67" s="86"/>
      <c r="AF67" s="84"/>
      <c r="AG67" s="84"/>
      <c r="AH67" s="314" t="str">
        <f>IF(W66&lt;&gt;"","",IF(R66&lt;&gt;"","ERR",""))</f>
        <v/>
      </c>
      <c r="AJ67" s="256"/>
      <c r="AL67" s="87"/>
      <c r="AM67" s="88"/>
    </row>
    <row r="68" spans="1:39" ht="24" customHeight="1" thickBot="1" x14ac:dyDescent="0.25">
      <c r="A68" s="471"/>
      <c r="B68" s="472"/>
      <c r="C68" s="418"/>
      <c r="D68" s="464"/>
      <c r="E68" s="465"/>
      <c r="F68" s="465"/>
      <c r="G68" s="465"/>
      <c r="H68" s="465"/>
      <c r="I68" s="465"/>
      <c r="J68" s="465"/>
      <c r="K68" s="465"/>
      <c r="L68" s="465"/>
      <c r="M68" s="465"/>
      <c r="N68" s="465"/>
      <c r="O68" s="465"/>
      <c r="P68" s="465"/>
      <c r="Q68" s="465"/>
      <c r="R68" s="465"/>
      <c r="S68" s="465"/>
      <c r="T68" s="465"/>
      <c r="U68" s="465"/>
      <c r="V68" s="465"/>
      <c r="W68" s="465"/>
      <c r="X68" s="466"/>
      <c r="AB68" s="78"/>
      <c r="AC68" s="86"/>
      <c r="AD68" s="86"/>
      <c r="AE68" s="86"/>
      <c r="AF68" s="84"/>
      <c r="AG68" s="84"/>
      <c r="AH68" s="314"/>
      <c r="AJ68" s="256"/>
      <c r="AL68" s="87"/>
      <c r="AM68" s="88"/>
    </row>
    <row r="69" spans="1:39" ht="24" customHeight="1" thickBot="1" x14ac:dyDescent="0.2">
      <c r="A69" s="473"/>
      <c r="B69" s="474"/>
      <c r="C69" s="250"/>
      <c r="D69" s="467"/>
      <c r="E69" s="467"/>
      <c r="F69" s="467"/>
      <c r="G69" s="467"/>
      <c r="H69" s="467"/>
      <c r="I69" s="467"/>
      <c r="J69" s="467"/>
      <c r="K69" s="467"/>
      <c r="L69" s="467"/>
      <c r="M69" s="467"/>
      <c r="N69" s="467"/>
      <c r="O69" s="467"/>
      <c r="P69" s="467"/>
      <c r="Q69" s="467"/>
      <c r="R69" s="467"/>
      <c r="S69" s="467"/>
      <c r="T69" s="467"/>
      <c r="U69" s="467"/>
      <c r="V69" s="467"/>
      <c r="W69" s="467"/>
      <c r="X69" s="468"/>
      <c r="AB69" s="78"/>
      <c r="AC69" s="86"/>
      <c r="AD69" s="86"/>
      <c r="AE69" s="86"/>
      <c r="AF69" s="84"/>
      <c r="AG69" s="84"/>
      <c r="AH69" s="314"/>
      <c r="AL69" s="87"/>
      <c r="AM69" s="88"/>
    </row>
    <row r="70" spans="1:39" ht="29.25" customHeight="1" x14ac:dyDescent="0.15">
      <c r="A70" s="469"/>
      <c r="B70" s="470"/>
      <c r="C70" s="206" t="s">
        <v>133</v>
      </c>
      <c r="D70" s="215"/>
      <c r="E70" s="204" t="s">
        <v>67</v>
      </c>
      <c r="F70" s="215"/>
      <c r="G70" s="204" t="s">
        <v>86</v>
      </c>
      <c r="H70" s="215"/>
      <c r="I70" s="204" t="s">
        <v>67</v>
      </c>
      <c r="J70" s="215"/>
      <c r="K70" s="205" t="s">
        <v>87</v>
      </c>
      <c r="L70" s="207" t="s">
        <v>68</v>
      </c>
      <c r="M70" s="216"/>
      <c r="N70" s="203" t="s">
        <v>88</v>
      </c>
      <c r="O70" s="215"/>
      <c r="P70" s="203" t="s">
        <v>87</v>
      </c>
      <c r="Q70" s="207" t="s">
        <v>130</v>
      </c>
      <c r="R70" s="249"/>
      <c r="S70" s="203" t="s">
        <v>88</v>
      </c>
      <c r="T70" s="215"/>
      <c r="U70" s="203" t="s">
        <v>87</v>
      </c>
      <c r="V70" s="207" t="s">
        <v>127</v>
      </c>
      <c r="W70" s="217"/>
      <c r="X70" s="208" t="s">
        <v>37</v>
      </c>
      <c r="Z70" s="133"/>
      <c r="AA70" s="132"/>
      <c r="AC70" s="132">
        <f>IF(OR(D70="",F70=""),0,TIME(D70,F70,0))</f>
        <v>0</v>
      </c>
      <c r="AD70" s="132">
        <f>IF(OR(D70="",F70="",H70="",J70=""),0,TIME(H70,J70,0))</f>
        <v>0</v>
      </c>
      <c r="AE70" s="132">
        <f>IF(OR(D70="",F70=""),0,TIME(M70,O70,0))</f>
        <v>0</v>
      </c>
      <c r="AF70" s="137">
        <f>AD70-AC70-AE70</f>
        <v>0</v>
      </c>
      <c r="AG70" s="137">
        <f>TIME(R70,T70,)</f>
        <v>0</v>
      </c>
      <c r="AH70" s="314" t="str">
        <f>IF(AF70&gt;=AG70,"","ERR")</f>
        <v/>
      </c>
    </row>
    <row r="71" spans="1:39" ht="15" customHeight="1" x14ac:dyDescent="0.2">
      <c r="A71" s="471"/>
      <c r="B71" s="472"/>
      <c r="C71" s="417" t="s">
        <v>132</v>
      </c>
      <c r="D71" s="210"/>
      <c r="E71" s="211" t="str">
        <f>IF(AH70="ERR","研修時間を確認してください","")</f>
        <v/>
      </c>
      <c r="F71" s="210"/>
      <c r="G71" s="210"/>
      <c r="H71" s="211"/>
      <c r="I71" s="210"/>
      <c r="J71" s="210"/>
      <c r="K71" s="210"/>
      <c r="L71" s="210"/>
      <c r="M71" s="210"/>
      <c r="N71" s="210"/>
      <c r="O71" s="210"/>
      <c r="P71" s="210"/>
      <c r="Q71" s="212" t="str">
        <f>IF(AH71="ERR","助成対象研修人数を入力してください","")</f>
        <v/>
      </c>
      <c r="R71" s="213"/>
      <c r="S71" s="213"/>
      <c r="T71" s="213"/>
      <c r="U71" s="213"/>
      <c r="V71" s="213"/>
      <c r="W71" s="213"/>
      <c r="X71" s="214"/>
      <c r="AB71" s="78"/>
      <c r="AC71" s="86"/>
      <c r="AD71" s="86"/>
      <c r="AE71" s="86"/>
      <c r="AF71" s="84"/>
      <c r="AG71" s="84"/>
      <c r="AH71" s="314" t="str">
        <f>IF(W70&lt;&gt;"","",IF(R70&lt;&gt;"","ERR",""))</f>
        <v/>
      </c>
      <c r="AJ71" s="256"/>
      <c r="AL71" s="87"/>
      <c r="AM71" s="88"/>
    </row>
    <row r="72" spans="1:39" ht="24" customHeight="1" thickBot="1" x14ac:dyDescent="0.25">
      <c r="A72" s="471"/>
      <c r="B72" s="472"/>
      <c r="C72" s="418"/>
      <c r="D72" s="464"/>
      <c r="E72" s="465"/>
      <c r="F72" s="465"/>
      <c r="G72" s="465"/>
      <c r="H72" s="465"/>
      <c r="I72" s="465"/>
      <c r="J72" s="465"/>
      <c r="K72" s="465"/>
      <c r="L72" s="465"/>
      <c r="M72" s="465"/>
      <c r="N72" s="465"/>
      <c r="O72" s="465"/>
      <c r="P72" s="465"/>
      <c r="Q72" s="465"/>
      <c r="R72" s="465"/>
      <c r="S72" s="465"/>
      <c r="T72" s="465"/>
      <c r="U72" s="465"/>
      <c r="V72" s="465"/>
      <c r="W72" s="465"/>
      <c r="X72" s="466"/>
      <c r="AB72" s="78"/>
      <c r="AC72" s="86"/>
      <c r="AD72" s="86"/>
      <c r="AE72" s="86"/>
      <c r="AF72" s="84"/>
      <c r="AG72" s="84"/>
      <c r="AH72" s="314"/>
      <c r="AJ72" s="256"/>
      <c r="AL72" s="87"/>
      <c r="AM72" s="88"/>
    </row>
    <row r="73" spans="1:39" ht="24" customHeight="1" thickBot="1" x14ac:dyDescent="0.2">
      <c r="A73" s="473"/>
      <c r="B73" s="474"/>
      <c r="C73" s="250"/>
      <c r="D73" s="467"/>
      <c r="E73" s="467"/>
      <c r="F73" s="467"/>
      <c r="G73" s="467"/>
      <c r="H73" s="467"/>
      <c r="I73" s="467"/>
      <c r="J73" s="467"/>
      <c r="K73" s="467"/>
      <c r="L73" s="467"/>
      <c r="M73" s="467"/>
      <c r="N73" s="467"/>
      <c r="O73" s="467"/>
      <c r="P73" s="467"/>
      <c r="Q73" s="467"/>
      <c r="R73" s="467"/>
      <c r="S73" s="467"/>
      <c r="T73" s="467"/>
      <c r="U73" s="467"/>
      <c r="V73" s="467"/>
      <c r="W73" s="467"/>
      <c r="X73" s="468"/>
      <c r="AB73" s="78"/>
      <c r="AC73" s="86"/>
      <c r="AD73" s="86"/>
      <c r="AE73" s="86"/>
      <c r="AF73" s="84"/>
      <c r="AG73" s="84"/>
      <c r="AH73" s="314"/>
      <c r="AL73" s="87"/>
      <c r="AM73" s="88"/>
    </row>
    <row r="74" spans="1:39" ht="29.25" customHeight="1" x14ac:dyDescent="0.15">
      <c r="A74" s="469"/>
      <c r="B74" s="470"/>
      <c r="C74" s="206" t="s">
        <v>133</v>
      </c>
      <c r="D74" s="215"/>
      <c r="E74" s="204" t="s">
        <v>67</v>
      </c>
      <c r="F74" s="215"/>
      <c r="G74" s="204" t="s">
        <v>86</v>
      </c>
      <c r="H74" s="215"/>
      <c r="I74" s="204" t="s">
        <v>67</v>
      </c>
      <c r="J74" s="215"/>
      <c r="K74" s="205" t="s">
        <v>87</v>
      </c>
      <c r="L74" s="207" t="s">
        <v>68</v>
      </c>
      <c r="M74" s="216"/>
      <c r="N74" s="203" t="s">
        <v>88</v>
      </c>
      <c r="O74" s="215"/>
      <c r="P74" s="203" t="s">
        <v>87</v>
      </c>
      <c r="Q74" s="207" t="s">
        <v>130</v>
      </c>
      <c r="R74" s="249"/>
      <c r="S74" s="203" t="s">
        <v>88</v>
      </c>
      <c r="T74" s="215"/>
      <c r="U74" s="203" t="s">
        <v>87</v>
      </c>
      <c r="V74" s="207" t="s">
        <v>127</v>
      </c>
      <c r="W74" s="217"/>
      <c r="X74" s="208" t="s">
        <v>37</v>
      </c>
      <c r="Z74" s="133"/>
      <c r="AA74" s="132"/>
      <c r="AC74" s="132">
        <f>IF(OR(D74="",F74=""),0,TIME(D74,F74,0))</f>
        <v>0</v>
      </c>
      <c r="AD74" s="132">
        <f>IF(OR(D74="",F74="",H74="",J74=""),0,TIME(H74,J74,0))</f>
        <v>0</v>
      </c>
      <c r="AE74" s="132">
        <f>IF(OR(D74="",F74=""),0,TIME(M74,O74,0))</f>
        <v>0</v>
      </c>
      <c r="AF74" s="137">
        <f>AD74-AC74-AE74</f>
        <v>0</v>
      </c>
      <c r="AG74" s="137">
        <f>TIME(R74,T74,)</f>
        <v>0</v>
      </c>
      <c r="AH74" s="314" t="str">
        <f>IF(AF74&gt;=AG74,"","ERR")</f>
        <v/>
      </c>
    </row>
    <row r="75" spans="1:39" ht="15" customHeight="1" x14ac:dyDescent="0.2">
      <c r="A75" s="471"/>
      <c r="B75" s="472"/>
      <c r="C75" s="417" t="s">
        <v>132</v>
      </c>
      <c r="D75" s="210"/>
      <c r="E75" s="211" t="str">
        <f>IF(AH74="ERR","研修時間を確認してください","")</f>
        <v/>
      </c>
      <c r="F75" s="210"/>
      <c r="G75" s="210"/>
      <c r="H75" s="211"/>
      <c r="I75" s="210"/>
      <c r="J75" s="210"/>
      <c r="K75" s="210"/>
      <c r="L75" s="210"/>
      <c r="M75" s="210"/>
      <c r="N75" s="210"/>
      <c r="O75" s="210"/>
      <c r="P75" s="210"/>
      <c r="Q75" s="212" t="str">
        <f>IF(AH75="ERR","助成対象研修人数を入力してください","")</f>
        <v/>
      </c>
      <c r="R75" s="213"/>
      <c r="S75" s="213"/>
      <c r="T75" s="213"/>
      <c r="U75" s="213"/>
      <c r="V75" s="213"/>
      <c r="W75" s="213"/>
      <c r="X75" s="214"/>
      <c r="AB75" s="78"/>
      <c r="AC75" s="86"/>
      <c r="AD75" s="86"/>
      <c r="AE75" s="86"/>
      <c r="AF75" s="84"/>
      <c r="AG75" s="84"/>
      <c r="AH75" s="314" t="str">
        <f>IF(W74&lt;&gt;"","",IF(R74&lt;&gt;"","ERR",""))</f>
        <v/>
      </c>
      <c r="AJ75" s="256"/>
      <c r="AL75" s="87"/>
      <c r="AM75" s="88"/>
    </row>
    <row r="76" spans="1:39" ht="24" customHeight="1" thickBot="1" x14ac:dyDescent="0.25">
      <c r="A76" s="471"/>
      <c r="B76" s="472"/>
      <c r="C76" s="418"/>
      <c r="D76" s="464"/>
      <c r="E76" s="465"/>
      <c r="F76" s="465"/>
      <c r="G76" s="465"/>
      <c r="H76" s="465"/>
      <c r="I76" s="465"/>
      <c r="J76" s="465"/>
      <c r="K76" s="465"/>
      <c r="L76" s="465"/>
      <c r="M76" s="465"/>
      <c r="N76" s="465"/>
      <c r="O76" s="465"/>
      <c r="P76" s="465"/>
      <c r="Q76" s="465"/>
      <c r="R76" s="465"/>
      <c r="S76" s="465"/>
      <c r="T76" s="465"/>
      <c r="U76" s="465"/>
      <c r="V76" s="465"/>
      <c r="W76" s="465"/>
      <c r="X76" s="466"/>
      <c r="AB76" s="78"/>
      <c r="AC76" s="86"/>
      <c r="AD76" s="86"/>
      <c r="AE76" s="86"/>
      <c r="AF76" s="84"/>
      <c r="AG76" s="84"/>
      <c r="AH76" s="314"/>
      <c r="AJ76" s="256"/>
      <c r="AL76" s="87"/>
      <c r="AM76" s="88"/>
    </row>
    <row r="77" spans="1:39" ht="24" customHeight="1" thickBot="1" x14ac:dyDescent="0.2">
      <c r="A77" s="473"/>
      <c r="B77" s="474"/>
      <c r="C77" s="250"/>
      <c r="D77" s="467"/>
      <c r="E77" s="467"/>
      <c r="F77" s="467"/>
      <c r="G77" s="467"/>
      <c r="H77" s="467"/>
      <c r="I77" s="467"/>
      <c r="J77" s="467"/>
      <c r="K77" s="467"/>
      <c r="L77" s="467"/>
      <c r="M77" s="467"/>
      <c r="N77" s="467"/>
      <c r="O77" s="467"/>
      <c r="P77" s="467"/>
      <c r="Q77" s="467"/>
      <c r="R77" s="467"/>
      <c r="S77" s="467"/>
      <c r="T77" s="467"/>
      <c r="U77" s="467"/>
      <c r="V77" s="467"/>
      <c r="W77" s="467"/>
      <c r="X77" s="468"/>
      <c r="AB77" s="78"/>
      <c r="AC77" s="86"/>
      <c r="AD77" s="86"/>
      <c r="AE77" s="86"/>
      <c r="AF77" s="84"/>
      <c r="AG77" s="84"/>
      <c r="AH77" s="314"/>
      <c r="AL77" s="87"/>
      <c r="AM77" s="88"/>
    </row>
    <row r="78" spans="1:39" ht="29.25" customHeight="1" x14ac:dyDescent="0.15">
      <c r="A78" s="469"/>
      <c r="B78" s="470"/>
      <c r="C78" s="206" t="s">
        <v>133</v>
      </c>
      <c r="D78" s="215"/>
      <c r="E78" s="204" t="s">
        <v>67</v>
      </c>
      <c r="F78" s="215"/>
      <c r="G78" s="204" t="s">
        <v>86</v>
      </c>
      <c r="H78" s="215"/>
      <c r="I78" s="204" t="s">
        <v>67</v>
      </c>
      <c r="J78" s="215"/>
      <c r="K78" s="205" t="s">
        <v>87</v>
      </c>
      <c r="L78" s="207" t="s">
        <v>68</v>
      </c>
      <c r="M78" s="216"/>
      <c r="N78" s="203" t="s">
        <v>88</v>
      </c>
      <c r="O78" s="215"/>
      <c r="P78" s="203" t="s">
        <v>87</v>
      </c>
      <c r="Q78" s="207" t="s">
        <v>130</v>
      </c>
      <c r="R78" s="249"/>
      <c r="S78" s="203" t="s">
        <v>88</v>
      </c>
      <c r="T78" s="215"/>
      <c r="U78" s="203" t="s">
        <v>87</v>
      </c>
      <c r="V78" s="207" t="s">
        <v>127</v>
      </c>
      <c r="W78" s="217"/>
      <c r="X78" s="208" t="s">
        <v>37</v>
      </c>
      <c r="Z78" s="133"/>
      <c r="AA78" s="132"/>
      <c r="AC78" s="132">
        <f>IF(OR(D78="",F78=""),0,TIME(D78,F78,0))</f>
        <v>0</v>
      </c>
      <c r="AD78" s="132">
        <f>IF(OR(D78="",F78="",H78="",J78=""),0,TIME(H78,J78,0))</f>
        <v>0</v>
      </c>
      <c r="AE78" s="132">
        <f>IF(OR(D78="",F78=""),0,TIME(M78,O78,0))</f>
        <v>0</v>
      </c>
      <c r="AF78" s="137">
        <f>AD78-AC78-AE78</f>
        <v>0</v>
      </c>
      <c r="AG78" s="137">
        <f>TIME(R78,T78,)</f>
        <v>0</v>
      </c>
      <c r="AH78" s="314" t="str">
        <f>IF(AF78&gt;=AG78,"","ERR")</f>
        <v/>
      </c>
    </row>
    <row r="79" spans="1:39" ht="15" customHeight="1" x14ac:dyDescent="0.2">
      <c r="A79" s="471"/>
      <c r="B79" s="472"/>
      <c r="C79" s="417" t="s">
        <v>132</v>
      </c>
      <c r="D79" s="210"/>
      <c r="E79" s="211" t="str">
        <f>IF(AH78="ERR","研修時間を確認してください","")</f>
        <v/>
      </c>
      <c r="F79" s="210"/>
      <c r="G79" s="210"/>
      <c r="H79" s="211"/>
      <c r="I79" s="210"/>
      <c r="J79" s="210"/>
      <c r="K79" s="210"/>
      <c r="L79" s="210"/>
      <c r="M79" s="210"/>
      <c r="N79" s="210"/>
      <c r="O79" s="210"/>
      <c r="P79" s="210"/>
      <c r="Q79" s="212" t="str">
        <f>IF(AH79="ERR","助成対象研修人数を入力してください","")</f>
        <v/>
      </c>
      <c r="R79" s="213"/>
      <c r="S79" s="213"/>
      <c r="T79" s="213"/>
      <c r="U79" s="213"/>
      <c r="V79" s="213"/>
      <c r="W79" s="213"/>
      <c r="X79" s="214"/>
      <c r="AB79" s="78"/>
      <c r="AC79" s="86"/>
      <c r="AD79" s="86"/>
      <c r="AE79" s="86"/>
      <c r="AF79" s="84"/>
      <c r="AG79" s="84"/>
      <c r="AH79" s="314" t="str">
        <f>IF(W78&lt;&gt;"","",IF(R78&lt;&gt;"","ERR",""))</f>
        <v/>
      </c>
      <c r="AJ79" s="256"/>
      <c r="AL79" s="87"/>
      <c r="AM79" s="88"/>
    </row>
    <row r="80" spans="1:39" ht="24" customHeight="1" thickBot="1" x14ac:dyDescent="0.25">
      <c r="A80" s="471"/>
      <c r="B80" s="472"/>
      <c r="C80" s="418"/>
      <c r="D80" s="464"/>
      <c r="E80" s="465"/>
      <c r="F80" s="465"/>
      <c r="G80" s="465"/>
      <c r="H80" s="465"/>
      <c r="I80" s="465"/>
      <c r="J80" s="465"/>
      <c r="K80" s="465"/>
      <c r="L80" s="465"/>
      <c r="M80" s="465"/>
      <c r="N80" s="465"/>
      <c r="O80" s="465"/>
      <c r="P80" s="465"/>
      <c r="Q80" s="465"/>
      <c r="R80" s="465"/>
      <c r="S80" s="465"/>
      <c r="T80" s="465"/>
      <c r="U80" s="465"/>
      <c r="V80" s="465"/>
      <c r="W80" s="465"/>
      <c r="X80" s="466"/>
      <c r="AB80" s="78"/>
      <c r="AC80" s="86"/>
      <c r="AD80" s="86"/>
      <c r="AE80" s="86"/>
      <c r="AF80" s="84"/>
      <c r="AG80" s="84"/>
      <c r="AH80" s="314"/>
      <c r="AJ80" s="256"/>
      <c r="AL80" s="87"/>
      <c r="AM80" s="88"/>
    </row>
    <row r="81" spans="1:39" ht="24" customHeight="1" thickBot="1" x14ac:dyDescent="0.2">
      <c r="A81" s="473"/>
      <c r="B81" s="474"/>
      <c r="C81" s="250"/>
      <c r="D81" s="467"/>
      <c r="E81" s="467"/>
      <c r="F81" s="467"/>
      <c r="G81" s="467"/>
      <c r="H81" s="467"/>
      <c r="I81" s="467"/>
      <c r="J81" s="467"/>
      <c r="K81" s="467"/>
      <c r="L81" s="467"/>
      <c r="M81" s="467"/>
      <c r="N81" s="467"/>
      <c r="O81" s="467"/>
      <c r="P81" s="467"/>
      <c r="Q81" s="467"/>
      <c r="R81" s="467"/>
      <c r="S81" s="467"/>
      <c r="T81" s="467"/>
      <c r="U81" s="467"/>
      <c r="V81" s="467"/>
      <c r="W81" s="467"/>
      <c r="X81" s="468"/>
      <c r="AB81" s="78"/>
      <c r="AC81" s="86"/>
      <c r="AD81" s="86"/>
      <c r="AE81" s="86"/>
      <c r="AF81" s="84"/>
      <c r="AG81" s="84"/>
      <c r="AH81" s="314"/>
      <c r="AL81" s="87"/>
      <c r="AM81" s="88"/>
    </row>
    <row r="82" spans="1:39" ht="29.25" customHeight="1" x14ac:dyDescent="0.15">
      <c r="A82" s="469"/>
      <c r="B82" s="470"/>
      <c r="C82" s="206" t="s">
        <v>133</v>
      </c>
      <c r="D82" s="215"/>
      <c r="E82" s="204" t="s">
        <v>67</v>
      </c>
      <c r="F82" s="215"/>
      <c r="G82" s="204" t="s">
        <v>86</v>
      </c>
      <c r="H82" s="215"/>
      <c r="I82" s="204" t="s">
        <v>67</v>
      </c>
      <c r="J82" s="215"/>
      <c r="K82" s="205" t="s">
        <v>87</v>
      </c>
      <c r="L82" s="207" t="s">
        <v>68</v>
      </c>
      <c r="M82" s="216"/>
      <c r="N82" s="203" t="s">
        <v>88</v>
      </c>
      <c r="O82" s="215"/>
      <c r="P82" s="203" t="s">
        <v>87</v>
      </c>
      <c r="Q82" s="207" t="s">
        <v>130</v>
      </c>
      <c r="R82" s="249"/>
      <c r="S82" s="203" t="s">
        <v>88</v>
      </c>
      <c r="T82" s="215"/>
      <c r="U82" s="203" t="s">
        <v>87</v>
      </c>
      <c r="V82" s="207" t="s">
        <v>127</v>
      </c>
      <c r="W82" s="217"/>
      <c r="X82" s="208" t="s">
        <v>37</v>
      </c>
      <c r="Z82" s="133"/>
      <c r="AA82" s="132"/>
      <c r="AC82" s="132">
        <f>IF(OR(D82="",F82=""),0,TIME(D82,F82,0))</f>
        <v>0</v>
      </c>
      <c r="AD82" s="132">
        <f>IF(OR(D82="",F82="",H82="",J82=""),0,TIME(H82,J82,0))</f>
        <v>0</v>
      </c>
      <c r="AE82" s="132">
        <f>IF(OR(D82="",F82=""),0,TIME(M82,O82,0))</f>
        <v>0</v>
      </c>
      <c r="AF82" s="137">
        <f>AD82-AC82-AE82</f>
        <v>0</v>
      </c>
      <c r="AG82" s="137">
        <f>TIME(R82,T82,)</f>
        <v>0</v>
      </c>
      <c r="AH82" s="314" t="str">
        <f>IF(AF82&gt;=AG82,"","ERR")</f>
        <v/>
      </c>
    </row>
    <row r="83" spans="1:39" ht="15" customHeight="1" x14ac:dyDescent="0.2">
      <c r="A83" s="471"/>
      <c r="B83" s="472"/>
      <c r="C83" s="417" t="s">
        <v>132</v>
      </c>
      <c r="D83" s="210"/>
      <c r="E83" s="211" t="str">
        <f>IF(AH82="ERR","研修時間を確認してください","")</f>
        <v/>
      </c>
      <c r="F83" s="210"/>
      <c r="G83" s="210"/>
      <c r="H83" s="211"/>
      <c r="I83" s="210"/>
      <c r="J83" s="210"/>
      <c r="K83" s="210"/>
      <c r="L83" s="210"/>
      <c r="M83" s="210"/>
      <c r="N83" s="210"/>
      <c r="O83" s="210"/>
      <c r="P83" s="210"/>
      <c r="Q83" s="212" t="str">
        <f>IF(AH83="ERR","助成対象研修人数を入力してください","")</f>
        <v/>
      </c>
      <c r="R83" s="213"/>
      <c r="S83" s="213"/>
      <c r="T83" s="213"/>
      <c r="U83" s="213"/>
      <c r="V83" s="213"/>
      <c r="W83" s="213"/>
      <c r="X83" s="214"/>
      <c r="AB83" s="78"/>
      <c r="AC83" s="86"/>
      <c r="AD83" s="86"/>
      <c r="AE83" s="86"/>
      <c r="AF83" s="84"/>
      <c r="AG83" s="84"/>
      <c r="AH83" s="314" t="str">
        <f>IF(W82&lt;&gt;"","",IF(R82&lt;&gt;"","ERR",""))</f>
        <v/>
      </c>
      <c r="AJ83" s="256"/>
      <c r="AL83" s="87"/>
      <c r="AM83" s="88"/>
    </row>
    <row r="84" spans="1:39" ht="24" customHeight="1" thickBot="1" x14ac:dyDescent="0.25">
      <c r="A84" s="471"/>
      <c r="B84" s="472"/>
      <c r="C84" s="418"/>
      <c r="D84" s="464"/>
      <c r="E84" s="465"/>
      <c r="F84" s="465"/>
      <c r="G84" s="465"/>
      <c r="H84" s="465"/>
      <c r="I84" s="465"/>
      <c r="J84" s="465"/>
      <c r="K84" s="465"/>
      <c r="L84" s="465"/>
      <c r="M84" s="465"/>
      <c r="N84" s="465"/>
      <c r="O84" s="465"/>
      <c r="P84" s="465"/>
      <c r="Q84" s="465"/>
      <c r="R84" s="465"/>
      <c r="S84" s="465"/>
      <c r="T84" s="465"/>
      <c r="U84" s="465"/>
      <c r="V84" s="465"/>
      <c r="W84" s="465"/>
      <c r="X84" s="466"/>
      <c r="AB84" s="78"/>
      <c r="AC84" s="86"/>
      <c r="AD84" s="86"/>
      <c r="AE84" s="86"/>
      <c r="AF84" s="84"/>
      <c r="AG84" s="84"/>
      <c r="AH84" s="314"/>
      <c r="AJ84" s="256"/>
      <c r="AL84" s="87"/>
      <c r="AM84" s="88"/>
    </row>
    <row r="85" spans="1:39" ht="24" customHeight="1" thickBot="1" x14ac:dyDescent="0.2">
      <c r="A85" s="473"/>
      <c r="B85" s="474"/>
      <c r="C85" s="250"/>
      <c r="D85" s="467"/>
      <c r="E85" s="467"/>
      <c r="F85" s="467"/>
      <c r="G85" s="467"/>
      <c r="H85" s="467"/>
      <c r="I85" s="467"/>
      <c r="J85" s="467"/>
      <c r="K85" s="467"/>
      <c r="L85" s="467"/>
      <c r="M85" s="467"/>
      <c r="N85" s="467"/>
      <c r="O85" s="467"/>
      <c r="P85" s="467"/>
      <c r="Q85" s="467"/>
      <c r="R85" s="467"/>
      <c r="S85" s="467"/>
      <c r="T85" s="467"/>
      <c r="U85" s="467"/>
      <c r="V85" s="467"/>
      <c r="W85" s="467"/>
      <c r="X85" s="468"/>
      <c r="AB85" s="78"/>
      <c r="AC85" s="86"/>
      <c r="AD85" s="86"/>
      <c r="AE85" s="86"/>
      <c r="AF85" s="84"/>
      <c r="AG85" s="84"/>
      <c r="AH85" s="314"/>
      <c r="AL85" s="87"/>
      <c r="AM85" s="88"/>
    </row>
    <row r="86" spans="1:39" ht="29.25" customHeight="1" x14ac:dyDescent="0.15">
      <c r="A86" s="469"/>
      <c r="B86" s="470"/>
      <c r="C86" s="206" t="s">
        <v>133</v>
      </c>
      <c r="D86" s="215"/>
      <c r="E86" s="204" t="s">
        <v>67</v>
      </c>
      <c r="F86" s="215"/>
      <c r="G86" s="204" t="s">
        <v>86</v>
      </c>
      <c r="H86" s="215"/>
      <c r="I86" s="204" t="s">
        <v>67</v>
      </c>
      <c r="J86" s="215"/>
      <c r="K86" s="205" t="s">
        <v>87</v>
      </c>
      <c r="L86" s="207" t="s">
        <v>68</v>
      </c>
      <c r="M86" s="216"/>
      <c r="N86" s="203" t="s">
        <v>88</v>
      </c>
      <c r="O86" s="215"/>
      <c r="P86" s="203" t="s">
        <v>87</v>
      </c>
      <c r="Q86" s="207" t="s">
        <v>130</v>
      </c>
      <c r="R86" s="249"/>
      <c r="S86" s="203" t="s">
        <v>88</v>
      </c>
      <c r="T86" s="215"/>
      <c r="U86" s="203" t="s">
        <v>87</v>
      </c>
      <c r="V86" s="207" t="s">
        <v>127</v>
      </c>
      <c r="W86" s="217"/>
      <c r="X86" s="208" t="s">
        <v>37</v>
      </c>
      <c r="Z86" s="133"/>
      <c r="AA86" s="132"/>
      <c r="AC86" s="132">
        <f>IF(OR(D86="",F86=""),0,TIME(D86,F86,0))</f>
        <v>0</v>
      </c>
      <c r="AD86" s="132">
        <f>IF(OR(D86="",F86="",H86="",J86=""),0,TIME(H86,J86,0))</f>
        <v>0</v>
      </c>
      <c r="AE86" s="132">
        <f>IF(OR(D86="",F86=""),0,TIME(M86,O86,0))</f>
        <v>0</v>
      </c>
      <c r="AF86" s="137">
        <f>AD86-AC86-AE86</f>
        <v>0</v>
      </c>
      <c r="AG86" s="137">
        <f>TIME(R86,T86,)</f>
        <v>0</v>
      </c>
      <c r="AH86" s="314" t="str">
        <f>IF(AF86&gt;=AG86,"","ERR")</f>
        <v/>
      </c>
    </row>
    <row r="87" spans="1:39" ht="15" customHeight="1" x14ac:dyDescent="0.2">
      <c r="A87" s="471"/>
      <c r="B87" s="472"/>
      <c r="C87" s="417" t="s">
        <v>132</v>
      </c>
      <c r="D87" s="210"/>
      <c r="E87" s="211" t="str">
        <f>IF(AH86="ERR","研修時間を確認してください","")</f>
        <v/>
      </c>
      <c r="F87" s="210"/>
      <c r="G87" s="210"/>
      <c r="H87" s="211"/>
      <c r="I87" s="210"/>
      <c r="J87" s="210"/>
      <c r="K87" s="210"/>
      <c r="L87" s="210"/>
      <c r="M87" s="210"/>
      <c r="N87" s="210"/>
      <c r="O87" s="210"/>
      <c r="P87" s="210"/>
      <c r="Q87" s="212" t="str">
        <f>IF(AH87="ERR","助成対象研修人数を入力してください","")</f>
        <v/>
      </c>
      <c r="R87" s="213"/>
      <c r="S87" s="213"/>
      <c r="T87" s="213"/>
      <c r="U87" s="213"/>
      <c r="V87" s="213"/>
      <c r="W87" s="213"/>
      <c r="X87" s="214"/>
      <c r="AB87" s="78"/>
      <c r="AC87" s="86"/>
      <c r="AD87" s="86"/>
      <c r="AE87" s="86"/>
      <c r="AF87" s="84"/>
      <c r="AG87" s="84"/>
      <c r="AH87" s="314" t="str">
        <f>IF(W86&lt;&gt;"","",IF(R86&lt;&gt;"","ERR",""))</f>
        <v/>
      </c>
      <c r="AJ87" s="256"/>
      <c r="AL87" s="87"/>
      <c r="AM87" s="88"/>
    </row>
    <row r="88" spans="1:39" ht="24" customHeight="1" thickBot="1" x14ac:dyDescent="0.25">
      <c r="A88" s="471"/>
      <c r="B88" s="472"/>
      <c r="C88" s="418"/>
      <c r="D88" s="464"/>
      <c r="E88" s="465"/>
      <c r="F88" s="465"/>
      <c r="G88" s="465"/>
      <c r="H88" s="465"/>
      <c r="I88" s="465"/>
      <c r="J88" s="465"/>
      <c r="K88" s="465"/>
      <c r="L88" s="465"/>
      <c r="M88" s="465"/>
      <c r="N88" s="465"/>
      <c r="O88" s="465"/>
      <c r="P88" s="465"/>
      <c r="Q88" s="465"/>
      <c r="R88" s="465"/>
      <c r="S88" s="465"/>
      <c r="T88" s="465"/>
      <c r="U88" s="465"/>
      <c r="V88" s="465"/>
      <c r="W88" s="465"/>
      <c r="X88" s="466"/>
      <c r="AB88" s="78"/>
      <c r="AC88" s="86"/>
      <c r="AD88" s="86"/>
      <c r="AE88" s="86"/>
      <c r="AF88" s="84"/>
      <c r="AG88" s="84"/>
      <c r="AH88" s="314"/>
      <c r="AJ88" s="256"/>
      <c r="AL88" s="87"/>
      <c r="AM88" s="88"/>
    </row>
    <row r="89" spans="1:39" ht="24" customHeight="1" thickBot="1" x14ac:dyDescent="0.2">
      <c r="A89" s="473"/>
      <c r="B89" s="474"/>
      <c r="C89" s="250"/>
      <c r="D89" s="467"/>
      <c r="E89" s="467"/>
      <c r="F89" s="467"/>
      <c r="G89" s="467"/>
      <c r="H89" s="467"/>
      <c r="I89" s="467"/>
      <c r="J89" s="467"/>
      <c r="K89" s="467"/>
      <c r="L89" s="467"/>
      <c r="M89" s="467"/>
      <c r="N89" s="467"/>
      <c r="O89" s="467"/>
      <c r="P89" s="467"/>
      <c r="Q89" s="467"/>
      <c r="R89" s="467"/>
      <c r="S89" s="467"/>
      <c r="T89" s="467"/>
      <c r="U89" s="467"/>
      <c r="V89" s="467"/>
      <c r="W89" s="467"/>
      <c r="X89" s="468"/>
      <c r="AB89" s="78"/>
      <c r="AC89" s="86"/>
      <c r="AD89" s="86"/>
      <c r="AE89" s="86"/>
      <c r="AF89" s="84"/>
      <c r="AG89" s="84"/>
      <c r="AH89" s="314"/>
      <c r="AL89" s="87"/>
      <c r="AM89" s="88"/>
    </row>
    <row r="90" spans="1:39" ht="13.5" customHeight="1" x14ac:dyDescent="0.15">
      <c r="A90" s="420" t="s">
        <v>100</v>
      </c>
      <c r="B90" s="420"/>
      <c r="C90" s="419">
        <f>IF(SUMIF($W$50:$W$86,1,$AG$50:$AG$86)=0,0,SUMIF($W$50:$W$86,1,$AG$50:$AG$86))</f>
        <v>0</v>
      </c>
      <c r="D90" s="419"/>
      <c r="E90" s="420" t="s">
        <v>90</v>
      </c>
      <c r="F90" s="420"/>
      <c r="G90" s="419">
        <f>IF(SUMIF($W$50:$W$86,2,$AG$50:$AG$86)=0,0,SUMIF($W$50:$W$86,2,$AG50:$AG$86))</f>
        <v>0</v>
      </c>
      <c r="H90" s="419"/>
      <c r="I90" s="420" t="s">
        <v>91</v>
      </c>
      <c r="J90" s="420"/>
      <c r="K90" s="419">
        <f>IF(SUMIF($W$50:$W$86,3,$AG$50:$AG$86)=0,0,SUMIF($W$50:$W$86,3,$AG$50:$AG$86))</f>
        <v>0</v>
      </c>
      <c r="L90" s="419"/>
      <c r="M90" s="147" t="s">
        <v>16</v>
      </c>
      <c r="N90" s="419">
        <f>SUM($C$90,$G$90,$K$90)</f>
        <v>0</v>
      </c>
      <c r="O90" s="419"/>
      <c r="P90" s="141"/>
      <c r="Q90" s="141"/>
      <c r="R90" s="141"/>
      <c r="S90" s="141"/>
      <c r="T90" s="141"/>
      <c r="U90" s="141"/>
      <c r="V90" s="141"/>
      <c r="W90" s="141"/>
      <c r="X90" s="141"/>
      <c r="AB90" s="78"/>
      <c r="AC90" s="86"/>
      <c r="AD90" s="86"/>
      <c r="AE90" s="86"/>
      <c r="AF90" s="84"/>
      <c r="AG90" s="84"/>
      <c r="AH90" s="314"/>
      <c r="AL90" s="87"/>
      <c r="AM90" s="88"/>
    </row>
    <row r="91" spans="1:39" ht="23.25" customHeight="1" x14ac:dyDescent="0.15">
      <c r="A91" s="126"/>
      <c r="B91" s="126"/>
      <c r="C91" s="139"/>
      <c r="D91" s="139"/>
      <c r="E91" s="139"/>
      <c r="F91" s="139"/>
      <c r="G91" s="139"/>
      <c r="H91" s="139"/>
      <c r="I91" s="140"/>
      <c r="J91" s="140"/>
      <c r="K91" s="140"/>
      <c r="L91" s="530" t="str">
        <f>$K$6</f>
        <v>（ 　　年　　月 ）</v>
      </c>
      <c r="M91" s="530"/>
      <c r="N91" s="530"/>
      <c r="O91" s="530"/>
      <c r="P91" s="530"/>
      <c r="Q91" s="530"/>
      <c r="R91" s="144" t="s">
        <v>95</v>
      </c>
      <c r="S91" s="149"/>
      <c r="T91" s="149"/>
      <c r="U91" s="149"/>
      <c r="V91" s="421" t="str">
        <f>$R$6</f>
        <v/>
      </c>
      <c r="W91" s="421"/>
      <c r="X91" s="421"/>
      <c r="AB91" s="78"/>
      <c r="AC91" s="86"/>
      <c r="AD91" s="86"/>
      <c r="AE91" s="86"/>
      <c r="AF91" s="137"/>
      <c r="AG91" s="137"/>
      <c r="AH91" s="314"/>
      <c r="AL91" s="87"/>
      <c r="AM91" s="88"/>
    </row>
    <row r="92" spans="1:39" ht="29.25" customHeight="1" x14ac:dyDescent="0.15">
      <c r="A92" s="469"/>
      <c r="B92" s="470"/>
      <c r="C92" s="206" t="s">
        <v>133</v>
      </c>
      <c r="D92" s="215"/>
      <c r="E92" s="204" t="s">
        <v>67</v>
      </c>
      <c r="F92" s="215"/>
      <c r="G92" s="204" t="s">
        <v>86</v>
      </c>
      <c r="H92" s="215"/>
      <c r="I92" s="204" t="s">
        <v>67</v>
      </c>
      <c r="J92" s="215"/>
      <c r="K92" s="205" t="s">
        <v>87</v>
      </c>
      <c r="L92" s="207" t="s">
        <v>68</v>
      </c>
      <c r="M92" s="216"/>
      <c r="N92" s="203" t="s">
        <v>88</v>
      </c>
      <c r="O92" s="215"/>
      <c r="P92" s="203" t="s">
        <v>87</v>
      </c>
      <c r="Q92" s="207" t="s">
        <v>130</v>
      </c>
      <c r="R92" s="249"/>
      <c r="S92" s="203" t="s">
        <v>88</v>
      </c>
      <c r="T92" s="215"/>
      <c r="U92" s="203" t="s">
        <v>87</v>
      </c>
      <c r="V92" s="207" t="s">
        <v>127</v>
      </c>
      <c r="W92" s="217"/>
      <c r="X92" s="208" t="s">
        <v>37</v>
      </c>
      <c r="Z92" s="133"/>
      <c r="AA92" s="132"/>
      <c r="AC92" s="132">
        <f>IF(OR(D92="",F92=""),0,TIME(D92,F92,0))</f>
        <v>0</v>
      </c>
      <c r="AD92" s="132">
        <f>IF(OR(D92="",F92="",H92="",J92=""),0,TIME(H92,J92,0))</f>
        <v>0</v>
      </c>
      <c r="AE92" s="132">
        <f>IF(OR(D92="",F92=""),0,TIME(M92,O92,0))</f>
        <v>0</v>
      </c>
      <c r="AF92" s="137">
        <f>AD92-AC92-AE92</f>
        <v>0</v>
      </c>
      <c r="AG92" s="137">
        <f>TIME(R92,T92,)</f>
        <v>0</v>
      </c>
      <c r="AH92" s="314" t="str">
        <f>IF(AF92&gt;=AG92,"","ERR")</f>
        <v/>
      </c>
    </row>
    <row r="93" spans="1:39" ht="15" customHeight="1" x14ac:dyDescent="0.2">
      <c r="A93" s="471"/>
      <c r="B93" s="472"/>
      <c r="C93" s="417" t="s">
        <v>132</v>
      </c>
      <c r="D93" s="210"/>
      <c r="E93" s="211" t="str">
        <f>IF(AH92="ERR","研修時間を確認してください","")</f>
        <v/>
      </c>
      <c r="F93" s="210"/>
      <c r="G93" s="210"/>
      <c r="H93" s="211"/>
      <c r="I93" s="210"/>
      <c r="J93" s="210"/>
      <c r="K93" s="210"/>
      <c r="L93" s="210"/>
      <c r="M93" s="210"/>
      <c r="N93" s="210"/>
      <c r="O93" s="210"/>
      <c r="P93" s="210"/>
      <c r="Q93" s="212" t="str">
        <f>IF(AH93="ERR","助成対象研修人数を入力してください","")</f>
        <v/>
      </c>
      <c r="R93" s="213"/>
      <c r="S93" s="213"/>
      <c r="T93" s="213"/>
      <c r="U93" s="213"/>
      <c r="V93" s="213"/>
      <c r="W93" s="213"/>
      <c r="X93" s="214"/>
      <c r="AB93" s="78"/>
      <c r="AC93" s="86"/>
      <c r="AD93" s="86"/>
      <c r="AE93" s="86"/>
      <c r="AF93" s="84"/>
      <c r="AG93" s="84"/>
      <c r="AH93" s="314" t="str">
        <f>IF(W92&lt;&gt;"","",IF(R92&lt;&gt;"","ERR",""))</f>
        <v/>
      </c>
      <c r="AJ93" s="256"/>
      <c r="AL93" s="87"/>
      <c r="AM93" s="88"/>
    </row>
    <row r="94" spans="1:39" ht="24" customHeight="1" thickBot="1" x14ac:dyDescent="0.25">
      <c r="A94" s="471"/>
      <c r="B94" s="472"/>
      <c r="C94" s="418"/>
      <c r="D94" s="464"/>
      <c r="E94" s="465"/>
      <c r="F94" s="465"/>
      <c r="G94" s="465"/>
      <c r="H94" s="465"/>
      <c r="I94" s="465"/>
      <c r="J94" s="465"/>
      <c r="K94" s="465"/>
      <c r="L94" s="465"/>
      <c r="M94" s="465"/>
      <c r="N94" s="465"/>
      <c r="O94" s="465"/>
      <c r="P94" s="465"/>
      <c r="Q94" s="465"/>
      <c r="R94" s="465"/>
      <c r="S94" s="465"/>
      <c r="T94" s="465"/>
      <c r="U94" s="465"/>
      <c r="V94" s="465"/>
      <c r="W94" s="465"/>
      <c r="X94" s="466"/>
      <c r="AB94" s="78"/>
      <c r="AC94" s="86"/>
      <c r="AD94" s="86"/>
      <c r="AE94" s="86"/>
      <c r="AF94" s="84"/>
      <c r="AG94" s="84"/>
      <c r="AH94" s="314"/>
      <c r="AJ94" s="256"/>
      <c r="AL94" s="87"/>
      <c r="AM94" s="88"/>
    </row>
    <row r="95" spans="1:39" ht="24" customHeight="1" thickBot="1" x14ac:dyDescent="0.2">
      <c r="A95" s="473"/>
      <c r="B95" s="474"/>
      <c r="C95" s="250"/>
      <c r="D95" s="467"/>
      <c r="E95" s="467"/>
      <c r="F95" s="467"/>
      <c r="G95" s="467"/>
      <c r="H95" s="467"/>
      <c r="I95" s="467"/>
      <c r="J95" s="467"/>
      <c r="K95" s="467"/>
      <c r="L95" s="467"/>
      <c r="M95" s="467"/>
      <c r="N95" s="467"/>
      <c r="O95" s="467"/>
      <c r="P95" s="467"/>
      <c r="Q95" s="467"/>
      <c r="R95" s="467"/>
      <c r="S95" s="467"/>
      <c r="T95" s="467"/>
      <c r="U95" s="467"/>
      <c r="V95" s="467"/>
      <c r="W95" s="467"/>
      <c r="X95" s="468"/>
      <c r="AB95" s="78"/>
      <c r="AC95" s="86"/>
      <c r="AD95" s="86"/>
      <c r="AE95" s="86"/>
      <c r="AF95" s="84"/>
      <c r="AG95" s="84"/>
      <c r="AH95" s="314"/>
      <c r="AL95" s="87"/>
      <c r="AM95" s="88"/>
    </row>
    <row r="96" spans="1:39" ht="29.25" customHeight="1" x14ac:dyDescent="0.15">
      <c r="A96" s="469"/>
      <c r="B96" s="470"/>
      <c r="C96" s="206" t="s">
        <v>133</v>
      </c>
      <c r="D96" s="215"/>
      <c r="E96" s="204" t="s">
        <v>67</v>
      </c>
      <c r="F96" s="215"/>
      <c r="G96" s="204" t="s">
        <v>86</v>
      </c>
      <c r="H96" s="215"/>
      <c r="I96" s="204" t="s">
        <v>67</v>
      </c>
      <c r="J96" s="215"/>
      <c r="K96" s="205" t="s">
        <v>87</v>
      </c>
      <c r="L96" s="207" t="s">
        <v>68</v>
      </c>
      <c r="M96" s="216"/>
      <c r="N96" s="203" t="s">
        <v>88</v>
      </c>
      <c r="O96" s="215"/>
      <c r="P96" s="203" t="s">
        <v>87</v>
      </c>
      <c r="Q96" s="207" t="s">
        <v>130</v>
      </c>
      <c r="R96" s="249"/>
      <c r="S96" s="203" t="s">
        <v>88</v>
      </c>
      <c r="T96" s="215"/>
      <c r="U96" s="203" t="s">
        <v>87</v>
      </c>
      <c r="V96" s="207" t="s">
        <v>127</v>
      </c>
      <c r="W96" s="217"/>
      <c r="X96" s="208" t="s">
        <v>37</v>
      </c>
      <c r="Z96" s="133"/>
      <c r="AA96" s="132"/>
      <c r="AC96" s="132">
        <f>IF(OR(D96="",F96=""),0,TIME(D96,F96,0))</f>
        <v>0</v>
      </c>
      <c r="AD96" s="132">
        <f>IF(OR(D96="",F96="",H96="",J96=""),0,TIME(H96,J96,0))</f>
        <v>0</v>
      </c>
      <c r="AE96" s="132">
        <f>IF(OR(D96="",F96=""),0,TIME(M96,O96,0))</f>
        <v>0</v>
      </c>
      <c r="AF96" s="137">
        <f>AD96-AC96-AE96</f>
        <v>0</v>
      </c>
      <c r="AG96" s="137">
        <f>TIME(R96,T96,)</f>
        <v>0</v>
      </c>
      <c r="AH96" s="314" t="str">
        <f>IF(AF96&gt;=AG96,"","ERR")</f>
        <v/>
      </c>
    </row>
    <row r="97" spans="1:39" ht="15" customHeight="1" x14ac:dyDescent="0.2">
      <c r="A97" s="471"/>
      <c r="B97" s="472"/>
      <c r="C97" s="417" t="s">
        <v>132</v>
      </c>
      <c r="D97" s="210"/>
      <c r="E97" s="211" t="str">
        <f>IF(AH96="ERR","研修時間を確認してください","")</f>
        <v/>
      </c>
      <c r="F97" s="210"/>
      <c r="G97" s="210"/>
      <c r="H97" s="211"/>
      <c r="I97" s="210"/>
      <c r="J97" s="210"/>
      <c r="K97" s="210"/>
      <c r="L97" s="210"/>
      <c r="M97" s="210"/>
      <c r="N97" s="210"/>
      <c r="O97" s="210"/>
      <c r="P97" s="210"/>
      <c r="Q97" s="212" t="str">
        <f>IF(AH97="ERR","助成対象研修人数を入力してください","")</f>
        <v/>
      </c>
      <c r="R97" s="213"/>
      <c r="S97" s="213"/>
      <c r="T97" s="213"/>
      <c r="U97" s="213"/>
      <c r="V97" s="213"/>
      <c r="W97" s="213"/>
      <c r="X97" s="214"/>
      <c r="AB97" s="78"/>
      <c r="AC97" s="86"/>
      <c r="AD97" s="86"/>
      <c r="AE97" s="86"/>
      <c r="AF97" s="84"/>
      <c r="AG97" s="84"/>
      <c r="AH97" s="314" t="str">
        <f>IF(W96&lt;&gt;"","",IF(R96&lt;&gt;"","ERR",""))</f>
        <v/>
      </c>
      <c r="AJ97" s="256"/>
      <c r="AL97" s="87"/>
      <c r="AM97" s="88"/>
    </row>
    <row r="98" spans="1:39" ht="24" customHeight="1" thickBot="1" x14ac:dyDescent="0.25">
      <c r="A98" s="471"/>
      <c r="B98" s="472"/>
      <c r="C98" s="418"/>
      <c r="D98" s="464"/>
      <c r="E98" s="465"/>
      <c r="F98" s="465"/>
      <c r="G98" s="465"/>
      <c r="H98" s="465"/>
      <c r="I98" s="465"/>
      <c r="J98" s="465"/>
      <c r="K98" s="465"/>
      <c r="L98" s="465"/>
      <c r="M98" s="465"/>
      <c r="N98" s="465"/>
      <c r="O98" s="465"/>
      <c r="P98" s="465"/>
      <c r="Q98" s="465"/>
      <c r="R98" s="465"/>
      <c r="S98" s="465"/>
      <c r="T98" s="465"/>
      <c r="U98" s="465"/>
      <c r="V98" s="465"/>
      <c r="W98" s="465"/>
      <c r="X98" s="466"/>
      <c r="AB98" s="78"/>
      <c r="AC98" s="86"/>
      <c r="AD98" s="86"/>
      <c r="AE98" s="86"/>
      <c r="AF98" s="84"/>
      <c r="AG98" s="84"/>
      <c r="AH98" s="314"/>
      <c r="AJ98" s="256"/>
      <c r="AL98" s="87"/>
      <c r="AM98" s="88"/>
    </row>
    <row r="99" spans="1:39" ht="24" customHeight="1" thickBot="1" x14ac:dyDescent="0.2">
      <c r="A99" s="473"/>
      <c r="B99" s="474"/>
      <c r="C99" s="250"/>
      <c r="D99" s="467"/>
      <c r="E99" s="467"/>
      <c r="F99" s="467"/>
      <c r="G99" s="467"/>
      <c r="H99" s="467"/>
      <c r="I99" s="467"/>
      <c r="J99" s="467"/>
      <c r="K99" s="467"/>
      <c r="L99" s="467"/>
      <c r="M99" s="467"/>
      <c r="N99" s="467"/>
      <c r="O99" s="467"/>
      <c r="P99" s="467"/>
      <c r="Q99" s="467"/>
      <c r="R99" s="467"/>
      <c r="S99" s="467"/>
      <c r="T99" s="467"/>
      <c r="U99" s="467"/>
      <c r="V99" s="467"/>
      <c r="W99" s="467"/>
      <c r="X99" s="468"/>
      <c r="AB99" s="78"/>
      <c r="AC99" s="86"/>
      <c r="AD99" s="86"/>
      <c r="AE99" s="86"/>
      <c r="AF99" s="84"/>
      <c r="AG99" s="84"/>
      <c r="AH99" s="314"/>
      <c r="AL99" s="87"/>
      <c r="AM99" s="88"/>
    </row>
    <row r="100" spans="1:39" ht="29.25" customHeight="1" x14ac:dyDescent="0.15">
      <c r="A100" s="469"/>
      <c r="B100" s="470"/>
      <c r="C100" s="206" t="s">
        <v>133</v>
      </c>
      <c r="D100" s="215"/>
      <c r="E100" s="204" t="s">
        <v>67</v>
      </c>
      <c r="F100" s="215"/>
      <c r="G100" s="204" t="s">
        <v>86</v>
      </c>
      <c r="H100" s="215"/>
      <c r="I100" s="204" t="s">
        <v>67</v>
      </c>
      <c r="J100" s="215"/>
      <c r="K100" s="205" t="s">
        <v>87</v>
      </c>
      <c r="L100" s="207" t="s">
        <v>68</v>
      </c>
      <c r="M100" s="216"/>
      <c r="N100" s="203" t="s">
        <v>88</v>
      </c>
      <c r="O100" s="215"/>
      <c r="P100" s="203" t="s">
        <v>87</v>
      </c>
      <c r="Q100" s="207" t="s">
        <v>130</v>
      </c>
      <c r="R100" s="249"/>
      <c r="S100" s="203" t="s">
        <v>88</v>
      </c>
      <c r="T100" s="215"/>
      <c r="U100" s="203" t="s">
        <v>87</v>
      </c>
      <c r="V100" s="207" t="s">
        <v>127</v>
      </c>
      <c r="W100" s="217"/>
      <c r="X100" s="208" t="s">
        <v>37</v>
      </c>
      <c r="Z100" s="133"/>
      <c r="AA100" s="132"/>
      <c r="AC100" s="132">
        <f>IF(OR(D100="",F100=""),0,TIME(D100,F100,0))</f>
        <v>0</v>
      </c>
      <c r="AD100" s="132">
        <f>IF(OR(D100="",F100="",H100="",J100=""),0,TIME(H100,J100,0))</f>
        <v>0</v>
      </c>
      <c r="AE100" s="132">
        <f>IF(OR(D100="",F100=""),0,TIME(M100,O100,0))</f>
        <v>0</v>
      </c>
      <c r="AF100" s="137">
        <f>AD100-AC100-AE100</f>
        <v>0</v>
      </c>
      <c r="AG100" s="137">
        <f>TIME(R100,T100,)</f>
        <v>0</v>
      </c>
      <c r="AH100" s="314" t="str">
        <f>IF(AF100&gt;=AG100,"","ERR")</f>
        <v/>
      </c>
    </row>
    <row r="101" spans="1:39" ht="15" customHeight="1" x14ac:dyDescent="0.2">
      <c r="A101" s="471"/>
      <c r="B101" s="472"/>
      <c r="C101" s="417" t="s">
        <v>132</v>
      </c>
      <c r="D101" s="210"/>
      <c r="E101" s="211" t="str">
        <f>IF(AH100="ERR","研修時間を確認してください","")</f>
        <v/>
      </c>
      <c r="F101" s="210"/>
      <c r="G101" s="210"/>
      <c r="H101" s="211"/>
      <c r="I101" s="210"/>
      <c r="J101" s="210"/>
      <c r="K101" s="210"/>
      <c r="L101" s="210"/>
      <c r="M101" s="210"/>
      <c r="N101" s="210"/>
      <c r="O101" s="210"/>
      <c r="P101" s="210"/>
      <c r="Q101" s="212" t="str">
        <f>IF(AH101="ERR","助成対象研修人数を入力してください","")</f>
        <v/>
      </c>
      <c r="R101" s="213"/>
      <c r="S101" s="213"/>
      <c r="T101" s="213"/>
      <c r="U101" s="213"/>
      <c r="V101" s="213"/>
      <c r="W101" s="213"/>
      <c r="X101" s="214"/>
      <c r="AB101" s="78"/>
      <c r="AC101" s="86"/>
      <c r="AD101" s="86"/>
      <c r="AE101" s="86"/>
      <c r="AF101" s="84"/>
      <c r="AG101" s="84"/>
      <c r="AH101" s="314" t="str">
        <f>IF(W100&lt;&gt;"","",IF(R100&lt;&gt;"","ERR",""))</f>
        <v/>
      </c>
      <c r="AJ101" s="256"/>
      <c r="AL101" s="87"/>
      <c r="AM101" s="88"/>
    </row>
    <row r="102" spans="1:39" ht="24" customHeight="1" thickBot="1" x14ac:dyDescent="0.25">
      <c r="A102" s="471"/>
      <c r="B102" s="472"/>
      <c r="C102" s="418"/>
      <c r="D102" s="464"/>
      <c r="E102" s="465"/>
      <c r="F102" s="465"/>
      <c r="G102" s="465"/>
      <c r="H102" s="465"/>
      <c r="I102" s="465"/>
      <c r="J102" s="465"/>
      <c r="K102" s="465"/>
      <c r="L102" s="465"/>
      <c r="M102" s="465"/>
      <c r="N102" s="465"/>
      <c r="O102" s="465"/>
      <c r="P102" s="465"/>
      <c r="Q102" s="465"/>
      <c r="R102" s="465"/>
      <c r="S102" s="465"/>
      <c r="T102" s="465"/>
      <c r="U102" s="465"/>
      <c r="V102" s="465"/>
      <c r="W102" s="465"/>
      <c r="X102" s="466"/>
      <c r="AB102" s="78"/>
      <c r="AC102" s="86"/>
      <c r="AD102" s="86"/>
      <c r="AE102" s="86"/>
      <c r="AF102" s="84"/>
      <c r="AG102" s="84"/>
      <c r="AH102" s="314"/>
      <c r="AJ102" s="256"/>
      <c r="AL102" s="87"/>
      <c r="AM102" s="88"/>
    </row>
    <row r="103" spans="1:39" ht="24" customHeight="1" thickBot="1" x14ac:dyDescent="0.2">
      <c r="A103" s="473"/>
      <c r="B103" s="474"/>
      <c r="C103" s="250"/>
      <c r="D103" s="467"/>
      <c r="E103" s="467"/>
      <c r="F103" s="467"/>
      <c r="G103" s="467"/>
      <c r="H103" s="467"/>
      <c r="I103" s="467"/>
      <c r="J103" s="467"/>
      <c r="K103" s="467"/>
      <c r="L103" s="467"/>
      <c r="M103" s="467"/>
      <c r="N103" s="467"/>
      <c r="O103" s="467"/>
      <c r="P103" s="467"/>
      <c r="Q103" s="467"/>
      <c r="R103" s="467"/>
      <c r="S103" s="467"/>
      <c r="T103" s="467"/>
      <c r="U103" s="467"/>
      <c r="V103" s="467"/>
      <c r="W103" s="467"/>
      <c r="X103" s="468"/>
      <c r="AB103" s="78"/>
      <c r="AC103" s="86"/>
      <c r="AD103" s="86"/>
      <c r="AE103" s="86"/>
      <c r="AF103" s="84"/>
      <c r="AG103" s="84"/>
      <c r="AH103" s="314"/>
      <c r="AL103" s="87"/>
      <c r="AM103" s="88"/>
    </row>
    <row r="104" spans="1:39" ht="29.25" customHeight="1" x14ac:dyDescent="0.15">
      <c r="A104" s="469"/>
      <c r="B104" s="470"/>
      <c r="C104" s="206" t="s">
        <v>133</v>
      </c>
      <c r="D104" s="215"/>
      <c r="E104" s="204" t="s">
        <v>67</v>
      </c>
      <c r="F104" s="215"/>
      <c r="G104" s="204" t="s">
        <v>86</v>
      </c>
      <c r="H104" s="215"/>
      <c r="I104" s="204" t="s">
        <v>67</v>
      </c>
      <c r="J104" s="215"/>
      <c r="K104" s="205" t="s">
        <v>87</v>
      </c>
      <c r="L104" s="207" t="s">
        <v>68</v>
      </c>
      <c r="M104" s="216"/>
      <c r="N104" s="203" t="s">
        <v>88</v>
      </c>
      <c r="O104" s="215"/>
      <c r="P104" s="203" t="s">
        <v>87</v>
      </c>
      <c r="Q104" s="207" t="s">
        <v>130</v>
      </c>
      <c r="R104" s="249"/>
      <c r="S104" s="203" t="s">
        <v>88</v>
      </c>
      <c r="T104" s="215"/>
      <c r="U104" s="203" t="s">
        <v>87</v>
      </c>
      <c r="V104" s="207" t="s">
        <v>127</v>
      </c>
      <c r="W104" s="217"/>
      <c r="X104" s="208" t="s">
        <v>37</v>
      </c>
      <c r="Z104" s="133"/>
      <c r="AA104" s="132"/>
      <c r="AC104" s="132">
        <f>IF(OR(D104="",F104=""),0,TIME(D104,F104,0))</f>
        <v>0</v>
      </c>
      <c r="AD104" s="132">
        <f>IF(OR(D104="",F104="",H104="",J104=""),0,TIME(H104,J104,0))</f>
        <v>0</v>
      </c>
      <c r="AE104" s="132">
        <f>IF(OR(D104="",F104=""),0,TIME(M104,O104,0))</f>
        <v>0</v>
      </c>
      <c r="AF104" s="137">
        <f>AD104-AC104-AE104</f>
        <v>0</v>
      </c>
      <c r="AG104" s="137">
        <f>TIME(R104,T104,)</f>
        <v>0</v>
      </c>
      <c r="AH104" s="314" t="str">
        <f>IF(AF104&gt;=AG104,"","ERR")</f>
        <v/>
      </c>
    </row>
    <row r="105" spans="1:39" ht="15" customHeight="1" x14ac:dyDescent="0.2">
      <c r="A105" s="471"/>
      <c r="B105" s="472"/>
      <c r="C105" s="417" t="s">
        <v>132</v>
      </c>
      <c r="D105" s="210"/>
      <c r="E105" s="211" t="str">
        <f>IF(AH104="ERR","研修時間を確認してください","")</f>
        <v/>
      </c>
      <c r="F105" s="210"/>
      <c r="G105" s="210"/>
      <c r="H105" s="211"/>
      <c r="I105" s="210"/>
      <c r="J105" s="210"/>
      <c r="K105" s="210"/>
      <c r="L105" s="210"/>
      <c r="M105" s="210"/>
      <c r="N105" s="210"/>
      <c r="O105" s="210"/>
      <c r="P105" s="210"/>
      <c r="Q105" s="212" t="str">
        <f>IF(AH105="ERR","助成対象研修人数を入力してください","")</f>
        <v/>
      </c>
      <c r="R105" s="213"/>
      <c r="S105" s="213"/>
      <c r="T105" s="213"/>
      <c r="U105" s="213"/>
      <c r="V105" s="213"/>
      <c r="W105" s="213"/>
      <c r="X105" s="214"/>
      <c r="AB105" s="78"/>
      <c r="AC105" s="86"/>
      <c r="AD105" s="86"/>
      <c r="AE105" s="86"/>
      <c r="AF105" s="84"/>
      <c r="AG105" s="84"/>
      <c r="AH105" s="314" t="str">
        <f>IF(W104&lt;&gt;"","",IF(R104&lt;&gt;"","ERR",""))</f>
        <v/>
      </c>
      <c r="AJ105" s="256"/>
      <c r="AL105" s="87"/>
      <c r="AM105" s="88"/>
    </row>
    <row r="106" spans="1:39" ht="24" customHeight="1" thickBot="1" x14ac:dyDescent="0.25">
      <c r="A106" s="471"/>
      <c r="B106" s="472"/>
      <c r="C106" s="418"/>
      <c r="D106" s="464"/>
      <c r="E106" s="465"/>
      <c r="F106" s="465"/>
      <c r="G106" s="465"/>
      <c r="H106" s="465"/>
      <c r="I106" s="465"/>
      <c r="J106" s="465"/>
      <c r="K106" s="465"/>
      <c r="L106" s="465"/>
      <c r="M106" s="465"/>
      <c r="N106" s="465"/>
      <c r="O106" s="465"/>
      <c r="P106" s="465"/>
      <c r="Q106" s="465"/>
      <c r="R106" s="465"/>
      <c r="S106" s="465"/>
      <c r="T106" s="465"/>
      <c r="U106" s="465"/>
      <c r="V106" s="465"/>
      <c r="W106" s="465"/>
      <c r="X106" s="466"/>
      <c r="AB106" s="78"/>
      <c r="AC106" s="86"/>
      <c r="AD106" s="86"/>
      <c r="AE106" s="86"/>
      <c r="AF106" s="84"/>
      <c r="AG106" s="84"/>
      <c r="AH106" s="314"/>
      <c r="AJ106" s="256"/>
      <c r="AL106" s="87"/>
      <c r="AM106" s="88"/>
    </row>
    <row r="107" spans="1:39" ht="24" customHeight="1" thickBot="1" x14ac:dyDescent="0.2">
      <c r="A107" s="473"/>
      <c r="B107" s="474"/>
      <c r="C107" s="250"/>
      <c r="D107" s="467"/>
      <c r="E107" s="467"/>
      <c r="F107" s="467"/>
      <c r="G107" s="467"/>
      <c r="H107" s="467"/>
      <c r="I107" s="467"/>
      <c r="J107" s="467"/>
      <c r="K107" s="467"/>
      <c r="L107" s="467"/>
      <c r="M107" s="467"/>
      <c r="N107" s="467"/>
      <c r="O107" s="467"/>
      <c r="P107" s="467"/>
      <c r="Q107" s="467"/>
      <c r="R107" s="467"/>
      <c r="S107" s="467"/>
      <c r="T107" s="467"/>
      <c r="U107" s="467"/>
      <c r="V107" s="467"/>
      <c r="W107" s="467"/>
      <c r="X107" s="468"/>
      <c r="AB107" s="78"/>
      <c r="AC107" s="86"/>
      <c r="AD107" s="86"/>
      <c r="AE107" s="86"/>
      <c r="AF107" s="84"/>
      <c r="AG107" s="84"/>
      <c r="AH107" s="314"/>
      <c r="AL107" s="87"/>
      <c r="AM107" s="88"/>
    </row>
    <row r="108" spans="1:39" ht="29.25" customHeight="1" x14ac:dyDescent="0.15">
      <c r="A108" s="469"/>
      <c r="B108" s="470"/>
      <c r="C108" s="206" t="s">
        <v>133</v>
      </c>
      <c r="D108" s="215"/>
      <c r="E108" s="204" t="s">
        <v>67</v>
      </c>
      <c r="F108" s="215"/>
      <c r="G108" s="204" t="s">
        <v>86</v>
      </c>
      <c r="H108" s="215"/>
      <c r="I108" s="204" t="s">
        <v>67</v>
      </c>
      <c r="J108" s="215"/>
      <c r="K108" s="205" t="s">
        <v>87</v>
      </c>
      <c r="L108" s="207" t="s">
        <v>68</v>
      </c>
      <c r="M108" s="216"/>
      <c r="N108" s="203" t="s">
        <v>88</v>
      </c>
      <c r="O108" s="215"/>
      <c r="P108" s="203" t="s">
        <v>87</v>
      </c>
      <c r="Q108" s="207" t="s">
        <v>130</v>
      </c>
      <c r="R108" s="249"/>
      <c r="S108" s="203" t="s">
        <v>88</v>
      </c>
      <c r="T108" s="215"/>
      <c r="U108" s="203" t="s">
        <v>87</v>
      </c>
      <c r="V108" s="207" t="s">
        <v>127</v>
      </c>
      <c r="W108" s="217"/>
      <c r="X108" s="208" t="s">
        <v>37</v>
      </c>
      <c r="Z108" s="133"/>
      <c r="AA108" s="132"/>
      <c r="AC108" s="132">
        <f>IF(OR(D108="",F108=""),0,TIME(D108,F108,0))</f>
        <v>0</v>
      </c>
      <c r="AD108" s="132">
        <f>IF(OR(D108="",F108="",H108="",J108=""),0,TIME(H108,J108,0))</f>
        <v>0</v>
      </c>
      <c r="AE108" s="132">
        <f>IF(OR(D108="",F108=""),0,TIME(M108,O108,0))</f>
        <v>0</v>
      </c>
      <c r="AF108" s="137">
        <f>AD108-AC108-AE108</f>
        <v>0</v>
      </c>
      <c r="AG108" s="137">
        <f>TIME(R108,T108,)</f>
        <v>0</v>
      </c>
      <c r="AH108" s="314" t="str">
        <f>IF(AF108&gt;=AG108,"","ERR")</f>
        <v/>
      </c>
    </row>
    <row r="109" spans="1:39" ht="15" customHeight="1" x14ac:dyDescent="0.2">
      <c r="A109" s="471"/>
      <c r="B109" s="472"/>
      <c r="C109" s="417" t="s">
        <v>132</v>
      </c>
      <c r="D109" s="210"/>
      <c r="E109" s="211" t="str">
        <f>IF(AH108="ERR","研修時間を確認してください","")</f>
        <v/>
      </c>
      <c r="F109" s="210"/>
      <c r="G109" s="210"/>
      <c r="H109" s="211"/>
      <c r="I109" s="210"/>
      <c r="J109" s="210"/>
      <c r="K109" s="210"/>
      <c r="L109" s="210"/>
      <c r="M109" s="210"/>
      <c r="N109" s="210"/>
      <c r="O109" s="210"/>
      <c r="P109" s="210"/>
      <c r="Q109" s="212" t="str">
        <f>IF(AH109="ERR","助成対象研修人数を入力してください","")</f>
        <v/>
      </c>
      <c r="R109" s="213"/>
      <c r="S109" s="213"/>
      <c r="T109" s="213"/>
      <c r="U109" s="213"/>
      <c r="V109" s="213"/>
      <c r="W109" s="213"/>
      <c r="X109" s="214"/>
      <c r="AB109" s="78"/>
      <c r="AC109" s="86"/>
      <c r="AD109" s="86"/>
      <c r="AE109" s="86"/>
      <c r="AF109" s="84"/>
      <c r="AG109" s="84"/>
      <c r="AH109" s="314" t="str">
        <f>IF(W108&lt;&gt;"","",IF(R108&lt;&gt;"","ERR",""))</f>
        <v/>
      </c>
      <c r="AJ109" s="256"/>
      <c r="AL109" s="87"/>
      <c r="AM109" s="88"/>
    </row>
    <row r="110" spans="1:39" ht="24" customHeight="1" thickBot="1" x14ac:dyDescent="0.25">
      <c r="A110" s="471"/>
      <c r="B110" s="472"/>
      <c r="C110" s="418"/>
      <c r="D110" s="464"/>
      <c r="E110" s="465"/>
      <c r="F110" s="465"/>
      <c r="G110" s="465"/>
      <c r="H110" s="465"/>
      <c r="I110" s="465"/>
      <c r="J110" s="465"/>
      <c r="K110" s="465"/>
      <c r="L110" s="465"/>
      <c r="M110" s="465"/>
      <c r="N110" s="465"/>
      <c r="O110" s="465"/>
      <c r="P110" s="465"/>
      <c r="Q110" s="465"/>
      <c r="R110" s="465"/>
      <c r="S110" s="465"/>
      <c r="T110" s="465"/>
      <c r="U110" s="465"/>
      <c r="V110" s="465"/>
      <c r="W110" s="465"/>
      <c r="X110" s="466"/>
      <c r="AB110" s="78"/>
      <c r="AC110" s="86"/>
      <c r="AD110" s="86"/>
      <c r="AE110" s="86"/>
      <c r="AF110" s="84"/>
      <c r="AG110" s="84"/>
      <c r="AH110" s="314"/>
      <c r="AJ110" s="256"/>
      <c r="AL110" s="87"/>
      <c r="AM110" s="88"/>
    </row>
    <row r="111" spans="1:39" ht="24" customHeight="1" thickBot="1" x14ac:dyDescent="0.2">
      <c r="A111" s="473"/>
      <c r="B111" s="474"/>
      <c r="C111" s="250"/>
      <c r="D111" s="467"/>
      <c r="E111" s="467"/>
      <c r="F111" s="467"/>
      <c r="G111" s="467"/>
      <c r="H111" s="467"/>
      <c r="I111" s="467"/>
      <c r="J111" s="467"/>
      <c r="K111" s="467"/>
      <c r="L111" s="467"/>
      <c r="M111" s="467"/>
      <c r="N111" s="467"/>
      <c r="O111" s="467"/>
      <c r="P111" s="467"/>
      <c r="Q111" s="467"/>
      <c r="R111" s="467"/>
      <c r="S111" s="467"/>
      <c r="T111" s="467"/>
      <c r="U111" s="467"/>
      <c r="V111" s="467"/>
      <c r="W111" s="467"/>
      <c r="X111" s="468"/>
      <c r="AB111" s="78"/>
      <c r="AC111" s="86"/>
      <c r="AD111" s="86"/>
      <c r="AE111" s="86"/>
      <c r="AF111" s="84"/>
      <c r="AG111" s="84"/>
      <c r="AH111" s="314"/>
      <c r="AL111" s="87"/>
      <c r="AM111" s="88"/>
    </row>
    <row r="112" spans="1:39" ht="29.25" customHeight="1" x14ac:dyDescent="0.15">
      <c r="A112" s="469"/>
      <c r="B112" s="470"/>
      <c r="C112" s="206" t="s">
        <v>133</v>
      </c>
      <c r="D112" s="215"/>
      <c r="E112" s="204" t="s">
        <v>67</v>
      </c>
      <c r="F112" s="215"/>
      <c r="G112" s="204" t="s">
        <v>86</v>
      </c>
      <c r="H112" s="215"/>
      <c r="I112" s="204" t="s">
        <v>67</v>
      </c>
      <c r="J112" s="215"/>
      <c r="K112" s="205" t="s">
        <v>87</v>
      </c>
      <c r="L112" s="207" t="s">
        <v>68</v>
      </c>
      <c r="M112" s="216"/>
      <c r="N112" s="203" t="s">
        <v>88</v>
      </c>
      <c r="O112" s="215"/>
      <c r="P112" s="203" t="s">
        <v>87</v>
      </c>
      <c r="Q112" s="207" t="s">
        <v>130</v>
      </c>
      <c r="R112" s="249"/>
      <c r="S112" s="203" t="s">
        <v>88</v>
      </c>
      <c r="T112" s="215"/>
      <c r="U112" s="203" t="s">
        <v>87</v>
      </c>
      <c r="V112" s="207" t="s">
        <v>127</v>
      </c>
      <c r="W112" s="217"/>
      <c r="X112" s="208" t="s">
        <v>37</v>
      </c>
      <c r="Z112" s="133"/>
      <c r="AA112" s="132"/>
      <c r="AC112" s="132">
        <f>IF(OR(D112="",F112=""),0,TIME(D112,F112,0))</f>
        <v>0</v>
      </c>
      <c r="AD112" s="132">
        <f>IF(OR(D112="",F112="",H112="",J112=""),0,TIME(H112,J112,0))</f>
        <v>0</v>
      </c>
      <c r="AE112" s="132">
        <f>IF(OR(D112="",F112=""),0,TIME(M112,O112,0))</f>
        <v>0</v>
      </c>
      <c r="AF112" s="137">
        <f>AD112-AC112-AE112</f>
        <v>0</v>
      </c>
      <c r="AG112" s="137">
        <f>TIME(R112,T112,)</f>
        <v>0</v>
      </c>
      <c r="AH112" s="314" t="str">
        <f>IF(AF112&gt;=AG112,"","ERR")</f>
        <v/>
      </c>
    </row>
    <row r="113" spans="1:39" ht="15" customHeight="1" x14ac:dyDescent="0.2">
      <c r="A113" s="471"/>
      <c r="B113" s="472"/>
      <c r="C113" s="417" t="s">
        <v>132</v>
      </c>
      <c r="D113" s="210"/>
      <c r="E113" s="211" t="str">
        <f>IF(AH112="ERR","研修時間を確認してください","")</f>
        <v/>
      </c>
      <c r="F113" s="210"/>
      <c r="G113" s="210"/>
      <c r="H113" s="211"/>
      <c r="I113" s="210"/>
      <c r="J113" s="210"/>
      <c r="K113" s="210"/>
      <c r="L113" s="210"/>
      <c r="M113" s="210"/>
      <c r="N113" s="210"/>
      <c r="O113" s="210"/>
      <c r="P113" s="210"/>
      <c r="Q113" s="212" t="str">
        <f>IF(AH113="ERR","助成対象研修人数を入力してください","")</f>
        <v/>
      </c>
      <c r="R113" s="213"/>
      <c r="S113" s="213"/>
      <c r="T113" s="213"/>
      <c r="U113" s="213"/>
      <c r="V113" s="213"/>
      <c r="W113" s="213"/>
      <c r="X113" s="214"/>
      <c r="AB113" s="78"/>
      <c r="AC113" s="86"/>
      <c r="AD113" s="86"/>
      <c r="AE113" s="86"/>
      <c r="AF113" s="84"/>
      <c r="AG113" s="84"/>
      <c r="AH113" s="314" t="str">
        <f>IF(W112&lt;&gt;"","",IF(R112&lt;&gt;"","ERR",""))</f>
        <v/>
      </c>
      <c r="AJ113" s="256"/>
      <c r="AL113" s="87"/>
      <c r="AM113" s="88"/>
    </row>
    <row r="114" spans="1:39" ht="24" customHeight="1" thickBot="1" x14ac:dyDescent="0.25">
      <c r="A114" s="471"/>
      <c r="B114" s="472"/>
      <c r="C114" s="418"/>
      <c r="D114" s="464"/>
      <c r="E114" s="465"/>
      <c r="F114" s="465"/>
      <c r="G114" s="465"/>
      <c r="H114" s="465"/>
      <c r="I114" s="465"/>
      <c r="J114" s="465"/>
      <c r="K114" s="465"/>
      <c r="L114" s="465"/>
      <c r="M114" s="465"/>
      <c r="N114" s="465"/>
      <c r="O114" s="465"/>
      <c r="P114" s="465"/>
      <c r="Q114" s="465"/>
      <c r="R114" s="465"/>
      <c r="S114" s="465"/>
      <c r="T114" s="465"/>
      <c r="U114" s="465"/>
      <c r="V114" s="465"/>
      <c r="W114" s="465"/>
      <c r="X114" s="466"/>
      <c r="AB114" s="78"/>
      <c r="AC114" s="86"/>
      <c r="AD114" s="86"/>
      <c r="AE114" s="86"/>
      <c r="AF114" s="84"/>
      <c r="AG114" s="84"/>
      <c r="AH114" s="314"/>
      <c r="AJ114" s="256"/>
      <c r="AL114" s="87"/>
      <c r="AM114" s="88"/>
    </row>
    <row r="115" spans="1:39" ht="24" customHeight="1" thickBot="1" x14ac:dyDescent="0.2">
      <c r="A115" s="473"/>
      <c r="B115" s="474"/>
      <c r="C115" s="250"/>
      <c r="D115" s="467"/>
      <c r="E115" s="467"/>
      <c r="F115" s="467"/>
      <c r="G115" s="467"/>
      <c r="H115" s="467"/>
      <c r="I115" s="467"/>
      <c r="J115" s="467"/>
      <c r="K115" s="467"/>
      <c r="L115" s="467"/>
      <c r="M115" s="467"/>
      <c r="N115" s="467"/>
      <c r="O115" s="467"/>
      <c r="P115" s="467"/>
      <c r="Q115" s="467"/>
      <c r="R115" s="467"/>
      <c r="S115" s="467"/>
      <c r="T115" s="467"/>
      <c r="U115" s="467"/>
      <c r="V115" s="467"/>
      <c r="W115" s="467"/>
      <c r="X115" s="468"/>
      <c r="AB115" s="78"/>
      <c r="AC115" s="86"/>
      <c r="AD115" s="86"/>
      <c r="AE115" s="86"/>
      <c r="AF115" s="84"/>
      <c r="AG115" s="84"/>
      <c r="AH115" s="314"/>
      <c r="AL115" s="87"/>
      <c r="AM115" s="88"/>
    </row>
    <row r="116" spans="1:39" ht="29.25" customHeight="1" x14ac:dyDescent="0.15">
      <c r="A116" s="469"/>
      <c r="B116" s="470"/>
      <c r="C116" s="206" t="s">
        <v>133</v>
      </c>
      <c r="D116" s="215"/>
      <c r="E116" s="204" t="s">
        <v>67</v>
      </c>
      <c r="F116" s="215"/>
      <c r="G116" s="204" t="s">
        <v>86</v>
      </c>
      <c r="H116" s="215"/>
      <c r="I116" s="204" t="s">
        <v>67</v>
      </c>
      <c r="J116" s="215"/>
      <c r="K116" s="205" t="s">
        <v>87</v>
      </c>
      <c r="L116" s="207" t="s">
        <v>68</v>
      </c>
      <c r="M116" s="216"/>
      <c r="N116" s="203" t="s">
        <v>88</v>
      </c>
      <c r="O116" s="215"/>
      <c r="P116" s="203" t="s">
        <v>87</v>
      </c>
      <c r="Q116" s="207" t="s">
        <v>130</v>
      </c>
      <c r="R116" s="249"/>
      <c r="S116" s="203" t="s">
        <v>88</v>
      </c>
      <c r="T116" s="215"/>
      <c r="U116" s="203" t="s">
        <v>87</v>
      </c>
      <c r="V116" s="207" t="s">
        <v>127</v>
      </c>
      <c r="W116" s="217"/>
      <c r="X116" s="208" t="s">
        <v>37</v>
      </c>
      <c r="Z116" s="133"/>
      <c r="AA116" s="132"/>
      <c r="AC116" s="132">
        <f>IF(OR(D116="",F116=""),0,TIME(D116,F116,0))</f>
        <v>0</v>
      </c>
      <c r="AD116" s="132">
        <f>IF(OR(D116="",F116="",H116="",J116=""),0,TIME(H116,J116,0))</f>
        <v>0</v>
      </c>
      <c r="AE116" s="132">
        <f>IF(OR(D116="",F116=""),0,TIME(M116,O116,0))</f>
        <v>0</v>
      </c>
      <c r="AF116" s="137">
        <f>AD116-AC116-AE116</f>
        <v>0</v>
      </c>
      <c r="AG116" s="137">
        <f>TIME(R116,T116,)</f>
        <v>0</v>
      </c>
      <c r="AH116" s="314" t="str">
        <f>IF(AF116&gt;=AG116,"","ERR")</f>
        <v/>
      </c>
    </row>
    <row r="117" spans="1:39" ht="15" customHeight="1" x14ac:dyDescent="0.2">
      <c r="A117" s="471"/>
      <c r="B117" s="472"/>
      <c r="C117" s="417" t="s">
        <v>132</v>
      </c>
      <c r="D117" s="210"/>
      <c r="E117" s="211" t="str">
        <f>IF(AH116="ERR","研修時間を確認してください","")</f>
        <v/>
      </c>
      <c r="F117" s="210"/>
      <c r="G117" s="210"/>
      <c r="H117" s="211"/>
      <c r="I117" s="210"/>
      <c r="J117" s="210"/>
      <c r="K117" s="210"/>
      <c r="L117" s="210"/>
      <c r="M117" s="210"/>
      <c r="N117" s="210"/>
      <c r="O117" s="210"/>
      <c r="P117" s="210"/>
      <c r="Q117" s="212" t="str">
        <f>IF(AH117="ERR","助成対象研修人数を入力してください","")</f>
        <v/>
      </c>
      <c r="R117" s="213"/>
      <c r="S117" s="213"/>
      <c r="T117" s="213"/>
      <c r="U117" s="213"/>
      <c r="V117" s="213"/>
      <c r="W117" s="213"/>
      <c r="X117" s="214"/>
      <c r="AB117" s="78"/>
      <c r="AC117" s="86"/>
      <c r="AD117" s="86"/>
      <c r="AE117" s="86"/>
      <c r="AF117" s="84"/>
      <c r="AG117" s="84"/>
      <c r="AH117" s="314" t="str">
        <f>IF(W116&lt;&gt;"","",IF(R116&lt;&gt;"","ERR",""))</f>
        <v/>
      </c>
      <c r="AJ117" s="256"/>
      <c r="AL117" s="87"/>
      <c r="AM117" s="88"/>
    </row>
    <row r="118" spans="1:39" ht="24" customHeight="1" thickBot="1" x14ac:dyDescent="0.25">
      <c r="A118" s="471"/>
      <c r="B118" s="472"/>
      <c r="C118" s="418"/>
      <c r="D118" s="464"/>
      <c r="E118" s="465"/>
      <c r="F118" s="465"/>
      <c r="G118" s="465"/>
      <c r="H118" s="465"/>
      <c r="I118" s="465"/>
      <c r="J118" s="465"/>
      <c r="K118" s="465"/>
      <c r="L118" s="465"/>
      <c r="M118" s="465"/>
      <c r="N118" s="465"/>
      <c r="O118" s="465"/>
      <c r="P118" s="465"/>
      <c r="Q118" s="465"/>
      <c r="R118" s="465"/>
      <c r="S118" s="465"/>
      <c r="T118" s="465"/>
      <c r="U118" s="465"/>
      <c r="V118" s="465"/>
      <c r="W118" s="465"/>
      <c r="X118" s="466"/>
      <c r="AB118" s="78"/>
      <c r="AC118" s="86"/>
      <c r="AD118" s="86"/>
      <c r="AE118" s="86"/>
      <c r="AF118" s="84"/>
      <c r="AG118" s="84"/>
      <c r="AH118" s="314"/>
      <c r="AJ118" s="256"/>
      <c r="AL118" s="87"/>
      <c r="AM118" s="88"/>
    </row>
    <row r="119" spans="1:39" ht="24" customHeight="1" thickBot="1" x14ac:dyDescent="0.2">
      <c r="A119" s="473"/>
      <c r="B119" s="474"/>
      <c r="C119" s="250"/>
      <c r="D119" s="467"/>
      <c r="E119" s="467"/>
      <c r="F119" s="467"/>
      <c r="G119" s="467"/>
      <c r="H119" s="467"/>
      <c r="I119" s="467"/>
      <c r="J119" s="467"/>
      <c r="K119" s="467"/>
      <c r="L119" s="467"/>
      <c r="M119" s="467"/>
      <c r="N119" s="467"/>
      <c r="O119" s="467"/>
      <c r="P119" s="467"/>
      <c r="Q119" s="467"/>
      <c r="R119" s="467"/>
      <c r="S119" s="467"/>
      <c r="T119" s="467"/>
      <c r="U119" s="467"/>
      <c r="V119" s="467"/>
      <c r="W119" s="467"/>
      <c r="X119" s="468"/>
      <c r="AB119" s="78"/>
      <c r="AC119" s="86"/>
      <c r="AD119" s="86"/>
      <c r="AE119" s="86"/>
      <c r="AF119" s="84"/>
      <c r="AG119" s="84"/>
      <c r="AH119" s="314"/>
      <c r="AL119" s="87"/>
      <c r="AM119" s="88"/>
    </row>
    <row r="120" spans="1:39" ht="29.25" customHeight="1" x14ac:dyDescent="0.15">
      <c r="A120" s="469"/>
      <c r="B120" s="470"/>
      <c r="C120" s="206" t="s">
        <v>133</v>
      </c>
      <c r="D120" s="215"/>
      <c r="E120" s="204" t="s">
        <v>67</v>
      </c>
      <c r="F120" s="215"/>
      <c r="G120" s="204" t="s">
        <v>86</v>
      </c>
      <c r="H120" s="215"/>
      <c r="I120" s="204" t="s">
        <v>67</v>
      </c>
      <c r="J120" s="215"/>
      <c r="K120" s="205" t="s">
        <v>87</v>
      </c>
      <c r="L120" s="207" t="s">
        <v>68</v>
      </c>
      <c r="M120" s="216"/>
      <c r="N120" s="203" t="s">
        <v>88</v>
      </c>
      <c r="O120" s="215"/>
      <c r="P120" s="203" t="s">
        <v>87</v>
      </c>
      <c r="Q120" s="207" t="s">
        <v>130</v>
      </c>
      <c r="R120" s="249"/>
      <c r="S120" s="203" t="s">
        <v>88</v>
      </c>
      <c r="T120" s="215"/>
      <c r="U120" s="203" t="s">
        <v>87</v>
      </c>
      <c r="V120" s="207" t="s">
        <v>127</v>
      </c>
      <c r="W120" s="217"/>
      <c r="X120" s="208" t="s">
        <v>37</v>
      </c>
      <c r="Z120" s="133"/>
      <c r="AA120" s="132"/>
      <c r="AC120" s="132">
        <f>IF(OR(D120="",F120=""),0,TIME(D120,F120,0))</f>
        <v>0</v>
      </c>
      <c r="AD120" s="132">
        <f>IF(OR(D120="",F120="",H120="",J120=""),0,TIME(H120,J120,0))</f>
        <v>0</v>
      </c>
      <c r="AE120" s="132">
        <f>IF(OR(D120="",F120=""),0,TIME(M120,O120,0))</f>
        <v>0</v>
      </c>
      <c r="AF120" s="137">
        <f>AD120-AC120-AE120</f>
        <v>0</v>
      </c>
      <c r="AG120" s="137">
        <f>TIME(R120,T120,)</f>
        <v>0</v>
      </c>
      <c r="AH120" s="314" t="str">
        <f>IF(AF120&gt;=AG120,"","ERR")</f>
        <v/>
      </c>
    </row>
    <row r="121" spans="1:39" ht="15" customHeight="1" x14ac:dyDescent="0.2">
      <c r="A121" s="471"/>
      <c r="B121" s="472"/>
      <c r="C121" s="417" t="s">
        <v>132</v>
      </c>
      <c r="D121" s="210"/>
      <c r="E121" s="211" t="str">
        <f>IF(AH120="ERR","研修時間を確認してください","")</f>
        <v/>
      </c>
      <c r="F121" s="210"/>
      <c r="G121" s="210"/>
      <c r="H121" s="211"/>
      <c r="I121" s="210"/>
      <c r="J121" s="210"/>
      <c r="K121" s="210"/>
      <c r="L121" s="210"/>
      <c r="M121" s="210"/>
      <c r="N121" s="210"/>
      <c r="O121" s="210"/>
      <c r="P121" s="210"/>
      <c r="Q121" s="212" t="str">
        <f>IF(AH121="ERR","助成対象研修人数を入力してください","")</f>
        <v/>
      </c>
      <c r="R121" s="213"/>
      <c r="S121" s="213"/>
      <c r="T121" s="213"/>
      <c r="U121" s="213"/>
      <c r="V121" s="213"/>
      <c r="W121" s="213"/>
      <c r="X121" s="214"/>
      <c r="AB121" s="78"/>
      <c r="AC121" s="86"/>
      <c r="AD121" s="86"/>
      <c r="AE121" s="86"/>
      <c r="AF121" s="84"/>
      <c r="AG121" s="84"/>
      <c r="AH121" s="314" t="str">
        <f>IF(W120&lt;&gt;"","",IF(R120&lt;&gt;"","ERR",""))</f>
        <v/>
      </c>
      <c r="AJ121" s="256"/>
      <c r="AL121" s="87"/>
      <c r="AM121" s="88"/>
    </row>
    <row r="122" spans="1:39" ht="24" customHeight="1" thickBot="1" x14ac:dyDescent="0.25">
      <c r="A122" s="471"/>
      <c r="B122" s="472"/>
      <c r="C122" s="418"/>
      <c r="D122" s="464"/>
      <c r="E122" s="465"/>
      <c r="F122" s="465"/>
      <c r="G122" s="465"/>
      <c r="H122" s="465"/>
      <c r="I122" s="465"/>
      <c r="J122" s="465"/>
      <c r="K122" s="465"/>
      <c r="L122" s="465"/>
      <c r="M122" s="465"/>
      <c r="N122" s="465"/>
      <c r="O122" s="465"/>
      <c r="P122" s="465"/>
      <c r="Q122" s="465"/>
      <c r="R122" s="465"/>
      <c r="S122" s="465"/>
      <c r="T122" s="465"/>
      <c r="U122" s="465"/>
      <c r="V122" s="465"/>
      <c r="W122" s="465"/>
      <c r="X122" s="466"/>
      <c r="AB122" s="78"/>
      <c r="AC122" s="86"/>
      <c r="AD122" s="86"/>
      <c r="AE122" s="86"/>
      <c r="AF122" s="84"/>
      <c r="AG122" s="84"/>
      <c r="AH122" s="314"/>
      <c r="AJ122" s="256"/>
      <c r="AL122" s="87"/>
      <c r="AM122" s="88"/>
    </row>
    <row r="123" spans="1:39" ht="24" customHeight="1" thickBot="1" x14ac:dyDescent="0.2">
      <c r="A123" s="473"/>
      <c r="B123" s="474"/>
      <c r="C123" s="250"/>
      <c r="D123" s="467"/>
      <c r="E123" s="467"/>
      <c r="F123" s="467"/>
      <c r="G123" s="467"/>
      <c r="H123" s="467"/>
      <c r="I123" s="467"/>
      <c r="J123" s="467"/>
      <c r="K123" s="467"/>
      <c r="L123" s="467"/>
      <c r="M123" s="467"/>
      <c r="N123" s="467"/>
      <c r="O123" s="467"/>
      <c r="P123" s="467"/>
      <c r="Q123" s="467"/>
      <c r="R123" s="467"/>
      <c r="S123" s="467"/>
      <c r="T123" s="467"/>
      <c r="U123" s="467"/>
      <c r="V123" s="467"/>
      <c r="W123" s="467"/>
      <c r="X123" s="468"/>
      <c r="AB123" s="78"/>
      <c r="AC123" s="86"/>
      <c r="AD123" s="86"/>
      <c r="AE123" s="86"/>
      <c r="AF123" s="84"/>
      <c r="AG123" s="84"/>
      <c r="AH123" s="314"/>
      <c r="AL123" s="87"/>
      <c r="AM123" s="88"/>
    </row>
    <row r="124" spans="1:39" ht="29.25" customHeight="1" x14ac:dyDescent="0.15">
      <c r="A124" s="469"/>
      <c r="B124" s="470"/>
      <c r="C124" s="206" t="s">
        <v>133</v>
      </c>
      <c r="D124" s="215"/>
      <c r="E124" s="204" t="s">
        <v>67</v>
      </c>
      <c r="F124" s="215"/>
      <c r="G124" s="204" t="s">
        <v>86</v>
      </c>
      <c r="H124" s="215"/>
      <c r="I124" s="204" t="s">
        <v>67</v>
      </c>
      <c r="J124" s="215"/>
      <c r="K124" s="205" t="s">
        <v>87</v>
      </c>
      <c r="L124" s="207" t="s">
        <v>68</v>
      </c>
      <c r="M124" s="216"/>
      <c r="N124" s="203" t="s">
        <v>88</v>
      </c>
      <c r="O124" s="215"/>
      <c r="P124" s="203" t="s">
        <v>87</v>
      </c>
      <c r="Q124" s="207" t="s">
        <v>130</v>
      </c>
      <c r="R124" s="249"/>
      <c r="S124" s="203" t="s">
        <v>88</v>
      </c>
      <c r="T124" s="215"/>
      <c r="U124" s="203" t="s">
        <v>87</v>
      </c>
      <c r="V124" s="207" t="s">
        <v>127</v>
      </c>
      <c r="W124" s="217"/>
      <c r="X124" s="208" t="s">
        <v>37</v>
      </c>
      <c r="Z124" s="133"/>
      <c r="AA124" s="132"/>
      <c r="AC124" s="132">
        <f>IF(OR(D124="",F124=""),0,TIME(D124,F124,0))</f>
        <v>0</v>
      </c>
      <c r="AD124" s="132">
        <f>IF(OR(D124="",F124="",H124="",J124=""),0,TIME(H124,J124,0))</f>
        <v>0</v>
      </c>
      <c r="AE124" s="132">
        <f>IF(OR(D124="",F124=""),0,TIME(M124,O124,0))</f>
        <v>0</v>
      </c>
      <c r="AF124" s="137">
        <f>AD124-AC124-AE124</f>
        <v>0</v>
      </c>
      <c r="AG124" s="137">
        <f>TIME(R124,T124,)</f>
        <v>0</v>
      </c>
      <c r="AH124" s="314" t="str">
        <f>IF(AF124&gt;=AG124,"","ERR")</f>
        <v/>
      </c>
    </row>
    <row r="125" spans="1:39" ht="15" customHeight="1" x14ac:dyDescent="0.2">
      <c r="A125" s="471"/>
      <c r="B125" s="472"/>
      <c r="C125" s="417" t="s">
        <v>132</v>
      </c>
      <c r="D125" s="210"/>
      <c r="E125" s="211" t="str">
        <f>IF(AH124="ERR","研修時間を確認してください","")</f>
        <v/>
      </c>
      <c r="F125" s="210"/>
      <c r="G125" s="210"/>
      <c r="H125" s="211"/>
      <c r="I125" s="210"/>
      <c r="J125" s="210"/>
      <c r="K125" s="210"/>
      <c r="L125" s="210"/>
      <c r="M125" s="210"/>
      <c r="N125" s="210"/>
      <c r="O125" s="210"/>
      <c r="P125" s="210"/>
      <c r="Q125" s="212" t="str">
        <f>IF(AH125="ERR","助成対象研修人数を入力してください","")</f>
        <v/>
      </c>
      <c r="R125" s="213"/>
      <c r="S125" s="213"/>
      <c r="T125" s="213"/>
      <c r="U125" s="213"/>
      <c r="V125" s="213"/>
      <c r="W125" s="213"/>
      <c r="X125" s="214"/>
      <c r="AB125" s="78"/>
      <c r="AC125" s="86"/>
      <c r="AD125" s="86"/>
      <c r="AE125" s="86"/>
      <c r="AF125" s="84"/>
      <c r="AG125" s="84"/>
      <c r="AH125" s="314" t="str">
        <f>IF(W124&lt;&gt;"","",IF(R124&lt;&gt;"","ERR",""))</f>
        <v/>
      </c>
      <c r="AJ125" s="256"/>
      <c r="AL125" s="87"/>
      <c r="AM125" s="88"/>
    </row>
    <row r="126" spans="1:39" ht="24" customHeight="1" thickBot="1" x14ac:dyDescent="0.25">
      <c r="A126" s="471"/>
      <c r="B126" s="472"/>
      <c r="C126" s="418"/>
      <c r="D126" s="464"/>
      <c r="E126" s="465"/>
      <c r="F126" s="465"/>
      <c r="G126" s="465"/>
      <c r="H126" s="465"/>
      <c r="I126" s="465"/>
      <c r="J126" s="465"/>
      <c r="K126" s="465"/>
      <c r="L126" s="465"/>
      <c r="M126" s="465"/>
      <c r="N126" s="465"/>
      <c r="O126" s="465"/>
      <c r="P126" s="465"/>
      <c r="Q126" s="465"/>
      <c r="R126" s="465"/>
      <c r="S126" s="465"/>
      <c r="T126" s="465"/>
      <c r="U126" s="465"/>
      <c r="V126" s="465"/>
      <c r="W126" s="465"/>
      <c r="X126" s="466"/>
      <c r="AB126" s="78"/>
      <c r="AC126" s="86"/>
      <c r="AD126" s="86"/>
      <c r="AE126" s="86"/>
      <c r="AF126" s="84"/>
      <c r="AG126" s="84"/>
      <c r="AH126" s="314"/>
      <c r="AJ126" s="256"/>
      <c r="AL126" s="87"/>
      <c r="AM126" s="88"/>
    </row>
    <row r="127" spans="1:39" ht="24" customHeight="1" thickBot="1" x14ac:dyDescent="0.2">
      <c r="A127" s="473"/>
      <c r="B127" s="474"/>
      <c r="C127" s="250"/>
      <c r="D127" s="467"/>
      <c r="E127" s="467"/>
      <c r="F127" s="467"/>
      <c r="G127" s="467"/>
      <c r="H127" s="467"/>
      <c r="I127" s="467"/>
      <c r="J127" s="467"/>
      <c r="K127" s="467"/>
      <c r="L127" s="467"/>
      <c r="M127" s="467"/>
      <c r="N127" s="467"/>
      <c r="O127" s="467"/>
      <c r="P127" s="467"/>
      <c r="Q127" s="467"/>
      <c r="R127" s="467"/>
      <c r="S127" s="467"/>
      <c r="T127" s="467"/>
      <c r="U127" s="467"/>
      <c r="V127" s="467"/>
      <c r="W127" s="467"/>
      <c r="X127" s="468"/>
      <c r="AB127" s="78"/>
      <c r="AC127" s="86"/>
      <c r="AD127" s="86"/>
      <c r="AE127" s="86"/>
      <c r="AF127" s="84"/>
      <c r="AG127" s="84"/>
      <c r="AH127" s="314"/>
      <c r="AL127" s="87"/>
      <c r="AM127" s="88"/>
    </row>
    <row r="128" spans="1:39" ht="29.25" customHeight="1" x14ac:dyDescent="0.15">
      <c r="A128" s="469"/>
      <c r="B128" s="470"/>
      <c r="C128" s="206" t="s">
        <v>133</v>
      </c>
      <c r="D128" s="215"/>
      <c r="E128" s="204" t="s">
        <v>67</v>
      </c>
      <c r="F128" s="215"/>
      <c r="G128" s="204" t="s">
        <v>86</v>
      </c>
      <c r="H128" s="215"/>
      <c r="I128" s="204" t="s">
        <v>67</v>
      </c>
      <c r="J128" s="215"/>
      <c r="K128" s="205" t="s">
        <v>87</v>
      </c>
      <c r="L128" s="207" t="s">
        <v>68</v>
      </c>
      <c r="M128" s="216"/>
      <c r="N128" s="203" t="s">
        <v>88</v>
      </c>
      <c r="O128" s="215"/>
      <c r="P128" s="203" t="s">
        <v>87</v>
      </c>
      <c r="Q128" s="207" t="s">
        <v>130</v>
      </c>
      <c r="R128" s="249"/>
      <c r="S128" s="203" t="s">
        <v>88</v>
      </c>
      <c r="T128" s="215"/>
      <c r="U128" s="203" t="s">
        <v>87</v>
      </c>
      <c r="V128" s="207" t="s">
        <v>127</v>
      </c>
      <c r="W128" s="217"/>
      <c r="X128" s="208" t="s">
        <v>37</v>
      </c>
      <c r="Z128" s="133"/>
      <c r="AA128" s="132"/>
      <c r="AC128" s="132">
        <f>IF(OR(D128="",F128=""),0,TIME(D128,F128,0))</f>
        <v>0</v>
      </c>
      <c r="AD128" s="132">
        <f>IF(OR(D128="",F128="",H128="",J128=""),0,TIME(H128,J128,0))</f>
        <v>0</v>
      </c>
      <c r="AE128" s="132">
        <f>IF(OR(D128="",F128=""),0,TIME(M128,O128,0))</f>
        <v>0</v>
      </c>
      <c r="AF128" s="137">
        <f>AD128-AC128-AE128</f>
        <v>0</v>
      </c>
      <c r="AG128" s="137">
        <f>TIME(R128,T128,)</f>
        <v>0</v>
      </c>
      <c r="AH128" s="314" t="str">
        <f>IF(AF128&gt;=AG128,"","ERR")</f>
        <v/>
      </c>
    </row>
    <row r="129" spans="1:39" ht="15" customHeight="1" x14ac:dyDescent="0.2">
      <c r="A129" s="471"/>
      <c r="B129" s="472"/>
      <c r="C129" s="417" t="s">
        <v>132</v>
      </c>
      <c r="D129" s="210"/>
      <c r="E129" s="211" t="str">
        <f>IF(AH128="ERR","研修時間を確認してください","")</f>
        <v/>
      </c>
      <c r="F129" s="210"/>
      <c r="G129" s="210"/>
      <c r="H129" s="211"/>
      <c r="I129" s="210"/>
      <c r="J129" s="210"/>
      <c r="K129" s="210"/>
      <c r="L129" s="210"/>
      <c r="M129" s="210"/>
      <c r="N129" s="210"/>
      <c r="O129" s="210"/>
      <c r="P129" s="210"/>
      <c r="Q129" s="212" t="str">
        <f>IF(AH129="ERR","助成対象研修人数を入力してください","")</f>
        <v/>
      </c>
      <c r="R129" s="213"/>
      <c r="S129" s="213"/>
      <c r="T129" s="213"/>
      <c r="U129" s="213"/>
      <c r="V129" s="213"/>
      <c r="W129" s="213"/>
      <c r="X129" s="214"/>
      <c r="AB129" s="78"/>
      <c r="AC129" s="86"/>
      <c r="AD129" s="86"/>
      <c r="AE129" s="86"/>
      <c r="AF129" s="84"/>
      <c r="AG129" s="84"/>
      <c r="AH129" s="314" t="str">
        <f>IF(W128&lt;&gt;"","",IF(R128&lt;&gt;"","ERR",""))</f>
        <v/>
      </c>
      <c r="AJ129" s="256"/>
      <c r="AL129" s="87"/>
      <c r="AM129" s="88"/>
    </row>
    <row r="130" spans="1:39" ht="24" customHeight="1" thickBot="1" x14ac:dyDescent="0.25">
      <c r="A130" s="471"/>
      <c r="B130" s="472"/>
      <c r="C130" s="418"/>
      <c r="D130" s="464"/>
      <c r="E130" s="465"/>
      <c r="F130" s="465"/>
      <c r="G130" s="465"/>
      <c r="H130" s="465"/>
      <c r="I130" s="465"/>
      <c r="J130" s="465"/>
      <c r="K130" s="465"/>
      <c r="L130" s="465"/>
      <c r="M130" s="465"/>
      <c r="N130" s="465"/>
      <c r="O130" s="465"/>
      <c r="P130" s="465"/>
      <c r="Q130" s="465"/>
      <c r="R130" s="465"/>
      <c r="S130" s="465"/>
      <c r="T130" s="465"/>
      <c r="U130" s="465"/>
      <c r="V130" s="465"/>
      <c r="W130" s="465"/>
      <c r="X130" s="466"/>
      <c r="AB130" s="78"/>
      <c r="AC130" s="86"/>
      <c r="AD130" s="86"/>
      <c r="AE130" s="86"/>
      <c r="AF130" s="84"/>
      <c r="AG130" s="84"/>
      <c r="AH130" s="314"/>
      <c r="AJ130" s="256"/>
      <c r="AL130" s="87"/>
      <c r="AM130" s="88"/>
    </row>
    <row r="131" spans="1:39" ht="24" customHeight="1" thickBot="1" x14ac:dyDescent="0.2">
      <c r="A131" s="473"/>
      <c r="B131" s="474"/>
      <c r="C131" s="250"/>
      <c r="D131" s="467"/>
      <c r="E131" s="467"/>
      <c r="F131" s="467"/>
      <c r="G131" s="467"/>
      <c r="H131" s="467"/>
      <c r="I131" s="467"/>
      <c r="J131" s="467"/>
      <c r="K131" s="467"/>
      <c r="L131" s="467"/>
      <c r="M131" s="467"/>
      <c r="N131" s="467"/>
      <c r="O131" s="467"/>
      <c r="P131" s="467"/>
      <c r="Q131" s="467"/>
      <c r="R131" s="467"/>
      <c r="S131" s="467"/>
      <c r="T131" s="467"/>
      <c r="U131" s="467"/>
      <c r="V131" s="467"/>
      <c r="W131" s="467"/>
      <c r="X131" s="468"/>
      <c r="AB131" s="78"/>
      <c r="AC131" s="86"/>
      <c r="AD131" s="86"/>
      <c r="AE131" s="86"/>
      <c r="AF131" s="84"/>
      <c r="AG131" s="84"/>
      <c r="AH131" s="314"/>
      <c r="AL131" s="87"/>
      <c r="AM131" s="88"/>
    </row>
    <row r="132" spans="1:39" ht="14.25" customHeight="1" x14ac:dyDescent="0.15">
      <c r="A132" s="420" t="s">
        <v>100</v>
      </c>
      <c r="B132" s="420"/>
      <c r="C132" s="148">
        <f>IF(SUMIF($W$92:$W$128,1,$AG$92:$AG$128)=0,0,SUMIF($W$92:$W$128,1,$AG$92:$AG$128))</f>
        <v>0</v>
      </c>
      <c r="D132" s="148"/>
      <c r="E132" s="420" t="s">
        <v>90</v>
      </c>
      <c r="F132" s="420"/>
      <c r="G132" s="419">
        <f>IF(SUMIF($W$92:$W$128,2,$AG$92:$AG$128)=0,0,SUMIF($W$92:$W$128,2,$AG$92:$AG$128))</f>
        <v>0</v>
      </c>
      <c r="H132" s="419"/>
      <c r="I132" s="420" t="s">
        <v>91</v>
      </c>
      <c r="J132" s="420"/>
      <c r="K132" s="419">
        <f>IF(SUMIF($W$92:$W$128,3,$AG$92:$AG$128)=0,0,SUMIF($W$92:$W$128,3,$AG$92:$AG$128))</f>
        <v>0</v>
      </c>
      <c r="L132" s="419"/>
      <c r="M132" s="147" t="s">
        <v>16</v>
      </c>
      <c r="N132" s="419">
        <f>SUM($C$132,$G$132,$K$132)</f>
        <v>0</v>
      </c>
      <c r="O132" s="419"/>
      <c r="P132" s="141"/>
      <c r="Q132" s="141"/>
      <c r="R132" s="141"/>
      <c r="S132" s="141"/>
      <c r="T132" s="141"/>
      <c r="U132" s="141"/>
      <c r="V132" s="141"/>
      <c r="W132" s="141"/>
      <c r="X132" s="141"/>
      <c r="AB132" s="78"/>
      <c r="AC132" s="85"/>
      <c r="AD132" s="86"/>
      <c r="AE132" s="86"/>
      <c r="AF132" s="86"/>
      <c r="AG132" s="86"/>
      <c r="AH132" s="86"/>
      <c r="AI132" s="84"/>
      <c r="AJ132" s="315"/>
    </row>
    <row r="133" spans="1:39" ht="23.25" customHeight="1" x14ac:dyDescent="0.15">
      <c r="A133" s="126"/>
      <c r="B133" s="126"/>
      <c r="C133" s="139"/>
      <c r="D133" s="139"/>
      <c r="E133" s="139"/>
      <c r="F133" s="139"/>
      <c r="G133" s="139"/>
      <c r="H133" s="139"/>
      <c r="I133" s="140"/>
      <c r="J133" s="140"/>
      <c r="K133" s="140"/>
      <c r="L133" s="530" t="str">
        <f>$K$6</f>
        <v>（ 　　年　　月 ）</v>
      </c>
      <c r="M133" s="530"/>
      <c r="N133" s="530"/>
      <c r="O133" s="530"/>
      <c r="P133" s="530"/>
      <c r="Q133" s="530"/>
      <c r="R133" s="144" t="s">
        <v>95</v>
      </c>
      <c r="S133" s="149"/>
      <c r="T133" s="149"/>
      <c r="U133" s="149"/>
      <c r="V133" s="421" t="str">
        <f>$R$6</f>
        <v/>
      </c>
      <c r="W133" s="421"/>
      <c r="X133" s="421"/>
      <c r="AB133" s="78"/>
      <c r="AC133" s="86"/>
      <c r="AD133" s="86"/>
      <c r="AE133" s="86"/>
      <c r="AF133" s="137"/>
      <c r="AG133" s="137"/>
      <c r="AH133" s="314"/>
      <c r="AL133" s="87"/>
      <c r="AM133" s="88"/>
    </row>
    <row r="134" spans="1:39" ht="29.25" customHeight="1" x14ac:dyDescent="0.15">
      <c r="A134" s="469"/>
      <c r="B134" s="470"/>
      <c r="C134" s="206" t="s">
        <v>133</v>
      </c>
      <c r="D134" s="215"/>
      <c r="E134" s="204" t="s">
        <v>67</v>
      </c>
      <c r="F134" s="215"/>
      <c r="G134" s="204" t="s">
        <v>86</v>
      </c>
      <c r="H134" s="215"/>
      <c r="I134" s="204" t="s">
        <v>67</v>
      </c>
      <c r="J134" s="215"/>
      <c r="K134" s="205" t="s">
        <v>87</v>
      </c>
      <c r="L134" s="207" t="s">
        <v>68</v>
      </c>
      <c r="M134" s="216"/>
      <c r="N134" s="203" t="s">
        <v>88</v>
      </c>
      <c r="O134" s="215"/>
      <c r="P134" s="203" t="s">
        <v>87</v>
      </c>
      <c r="Q134" s="207" t="s">
        <v>130</v>
      </c>
      <c r="R134" s="249"/>
      <c r="S134" s="203" t="s">
        <v>88</v>
      </c>
      <c r="T134" s="215"/>
      <c r="U134" s="203" t="s">
        <v>87</v>
      </c>
      <c r="V134" s="207" t="s">
        <v>127</v>
      </c>
      <c r="W134" s="217"/>
      <c r="X134" s="208" t="s">
        <v>37</v>
      </c>
      <c r="Z134" s="133"/>
      <c r="AA134" s="132"/>
      <c r="AC134" s="132">
        <f>IF(OR(D134="",F134=""),0,TIME(D134,F134,0))</f>
        <v>0</v>
      </c>
      <c r="AD134" s="132">
        <f>IF(OR(D134="",F134="",H134="",J134=""),0,TIME(H134,J134,0))</f>
        <v>0</v>
      </c>
      <c r="AE134" s="132">
        <f>IF(OR(D134="",F134=""),0,TIME(M134,O134,0))</f>
        <v>0</v>
      </c>
      <c r="AF134" s="137">
        <f>AD134-AC134-AE134</f>
        <v>0</v>
      </c>
      <c r="AG134" s="137">
        <f>TIME(R134,T134,)</f>
        <v>0</v>
      </c>
      <c r="AH134" s="314" t="str">
        <f>IF(AF134&gt;=AG134,"","ERR")</f>
        <v/>
      </c>
    </row>
    <row r="135" spans="1:39" ht="15" customHeight="1" x14ac:dyDescent="0.2">
      <c r="A135" s="471"/>
      <c r="B135" s="472"/>
      <c r="C135" s="417" t="s">
        <v>132</v>
      </c>
      <c r="D135" s="210"/>
      <c r="E135" s="211" t="str">
        <f>IF(AH134="ERR","研修時間を確認してください","")</f>
        <v/>
      </c>
      <c r="F135" s="210"/>
      <c r="G135" s="210"/>
      <c r="H135" s="211"/>
      <c r="I135" s="210"/>
      <c r="J135" s="210"/>
      <c r="K135" s="210"/>
      <c r="L135" s="210"/>
      <c r="M135" s="210"/>
      <c r="N135" s="210"/>
      <c r="O135" s="210"/>
      <c r="P135" s="210"/>
      <c r="Q135" s="212" t="str">
        <f>IF(AH135="ERR","助成対象研修人数を入力してください","")</f>
        <v/>
      </c>
      <c r="R135" s="213"/>
      <c r="S135" s="213"/>
      <c r="T135" s="213"/>
      <c r="U135" s="213"/>
      <c r="V135" s="213"/>
      <c r="W135" s="213"/>
      <c r="X135" s="214"/>
      <c r="AB135" s="78"/>
      <c r="AC135" s="86"/>
      <c r="AD135" s="86"/>
      <c r="AE135" s="86"/>
      <c r="AF135" s="84"/>
      <c r="AG135" s="84"/>
      <c r="AH135" s="314" t="str">
        <f>IF(W134&lt;&gt;"","",IF(R134&lt;&gt;"","ERR",""))</f>
        <v/>
      </c>
      <c r="AJ135" s="256"/>
      <c r="AL135" s="87"/>
      <c r="AM135" s="88"/>
    </row>
    <row r="136" spans="1:39" ht="24" customHeight="1" thickBot="1" x14ac:dyDescent="0.25">
      <c r="A136" s="471"/>
      <c r="B136" s="472"/>
      <c r="C136" s="418"/>
      <c r="D136" s="464"/>
      <c r="E136" s="465"/>
      <c r="F136" s="465"/>
      <c r="G136" s="465"/>
      <c r="H136" s="465"/>
      <c r="I136" s="465"/>
      <c r="J136" s="465"/>
      <c r="K136" s="465"/>
      <c r="L136" s="465"/>
      <c r="M136" s="465"/>
      <c r="N136" s="465"/>
      <c r="O136" s="465"/>
      <c r="P136" s="465"/>
      <c r="Q136" s="465"/>
      <c r="R136" s="465"/>
      <c r="S136" s="465"/>
      <c r="T136" s="465"/>
      <c r="U136" s="465"/>
      <c r="V136" s="465"/>
      <c r="W136" s="465"/>
      <c r="X136" s="466"/>
      <c r="AB136" s="78"/>
      <c r="AC136" s="86"/>
      <c r="AD136" s="86"/>
      <c r="AE136" s="86"/>
      <c r="AF136" s="84"/>
      <c r="AG136" s="84"/>
      <c r="AH136" s="314"/>
      <c r="AJ136" s="256"/>
      <c r="AL136" s="87"/>
      <c r="AM136" s="88"/>
    </row>
    <row r="137" spans="1:39" ht="24" customHeight="1" thickBot="1" x14ac:dyDescent="0.2">
      <c r="A137" s="473"/>
      <c r="B137" s="474"/>
      <c r="C137" s="250"/>
      <c r="D137" s="467"/>
      <c r="E137" s="467"/>
      <c r="F137" s="467"/>
      <c r="G137" s="467"/>
      <c r="H137" s="467"/>
      <c r="I137" s="467"/>
      <c r="J137" s="467"/>
      <c r="K137" s="467"/>
      <c r="L137" s="467"/>
      <c r="M137" s="467"/>
      <c r="N137" s="467"/>
      <c r="O137" s="467"/>
      <c r="P137" s="467"/>
      <c r="Q137" s="467"/>
      <c r="R137" s="467"/>
      <c r="S137" s="467"/>
      <c r="T137" s="467"/>
      <c r="U137" s="467"/>
      <c r="V137" s="467"/>
      <c r="W137" s="467"/>
      <c r="X137" s="468"/>
      <c r="AB137" s="78"/>
      <c r="AC137" s="86"/>
      <c r="AD137" s="86"/>
      <c r="AE137" s="86"/>
      <c r="AF137" s="84"/>
      <c r="AG137" s="84"/>
      <c r="AH137" s="314"/>
      <c r="AL137" s="87"/>
      <c r="AM137" s="88"/>
    </row>
    <row r="138" spans="1:39" ht="29.25" customHeight="1" x14ac:dyDescent="0.15">
      <c r="A138" s="469"/>
      <c r="B138" s="470"/>
      <c r="C138" s="206" t="s">
        <v>133</v>
      </c>
      <c r="D138" s="215"/>
      <c r="E138" s="204" t="s">
        <v>67</v>
      </c>
      <c r="F138" s="215"/>
      <c r="G138" s="204" t="s">
        <v>86</v>
      </c>
      <c r="H138" s="215"/>
      <c r="I138" s="204" t="s">
        <v>67</v>
      </c>
      <c r="J138" s="215"/>
      <c r="K138" s="205" t="s">
        <v>87</v>
      </c>
      <c r="L138" s="207" t="s">
        <v>68</v>
      </c>
      <c r="M138" s="216"/>
      <c r="N138" s="203" t="s">
        <v>88</v>
      </c>
      <c r="O138" s="215"/>
      <c r="P138" s="203" t="s">
        <v>87</v>
      </c>
      <c r="Q138" s="207" t="s">
        <v>130</v>
      </c>
      <c r="R138" s="249"/>
      <c r="S138" s="203" t="s">
        <v>88</v>
      </c>
      <c r="T138" s="215"/>
      <c r="U138" s="203" t="s">
        <v>87</v>
      </c>
      <c r="V138" s="207" t="s">
        <v>127</v>
      </c>
      <c r="W138" s="217"/>
      <c r="X138" s="208" t="s">
        <v>37</v>
      </c>
      <c r="Z138" s="133"/>
      <c r="AA138" s="132"/>
      <c r="AC138" s="132">
        <f>IF(OR(D138="",F138=""),0,TIME(D138,F138,0))</f>
        <v>0</v>
      </c>
      <c r="AD138" s="132">
        <f>IF(OR(D138="",F138="",H138="",J138=""),0,TIME(H138,J138,0))</f>
        <v>0</v>
      </c>
      <c r="AE138" s="132">
        <f>IF(OR(D138="",F138=""),0,TIME(M138,O138,0))</f>
        <v>0</v>
      </c>
      <c r="AF138" s="137">
        <f>AD138-AC138-AE138</f>
        <v>0</v>
      </c>
      <c r="AG138" s="137">
        <f>TIME(R138,T138,)</f>
        <v>0</v>
      </c>
      <c r="AH138" s="314" t="str">
        <f>IF(AF138&gt;=AG138,"","ERR")</f>
        <v/>
      </c>
    </row>
    <row r="139" spans="1:39" ht="15" customHeight="1" x14ac:dyDescent="0.2">
      <c r="A139" s="471"/>
      <c r="B139" s="472"/>
      <c r="C139" s="417" t="s">
        <v>132</v>
      </c>
      <c r="D139" s="210"/>
      <c r="E139" s="211" t="str">
        <f>IF(AH138="ERR","研修時間を確認してください","")</f>
        <v/>
      </c>
      <c r="F139" s="210"/>
      <c r="G139" s="210"/>
      <c r="H139" s="211"/>
      <c r="I139" s="210"/>
      <c r="J139" s="210"/>
      <c r="K139" s="210"/>
      <c r="L139" s="210"/>
      <c r="M139" s="210"/>
      <c r="N139" s="210"/>
      <c r="O139" s="210"/>
      <c r="P139" s="210"/>
      <c r="Q139" s="212" t="str">
        <f>IF(AH139="ERR","助成対象研修人数を入力してください","")</f>
        <v/>
      </c>
      <c r="R139" s="213"/>
      <c r="S139" s="213"/>
      <c r="T139" s="213"/>
      <c r="U139" s="213"/>
      <c r="V139" s="213"/>
      <c r="W139" s="213"/>
      <c r="X139" s="214"/>
      <c r="AB139" s="78"/>
      <c r="AC139" s="86"/>
      <c r="AD139" s="86"/>
      <c r="AE139" s="86"/>
      <c r="AF139" s="84"/>
      <c r="AG139" s="84"/>
      <c r="AH139" s="314" t="str">
        <f>IF(W138&lt;&gt;"","",IF(R138&lt;&gt;"","ERR",""))</f>
        <v/>
      </c>
      <c r="AJ139" s="256"/>
      <c r="AL139" s="87"/>
      <c r="AM139" s="88"/>
    </row>
    <row r="140" spans="1:39" ht="24" customHeight="1" thickBot="1" x14ac:dyDescent="0.25">
      <c r="A140" s="471"/>
      <c r="B140" s="472"/>
      <c r="C140" s="418"/>
      <c r="D140" s="464"/>
      <c r="E140" s="465"/>
      <c r="F140" s="465"/>
      <c r="G140" s="465"/>
      <c r="H140" s="465"/>
      <c r="I140" s="465"/>
      <c r="J140" s="465"/>
      <c r="K140" s="465"/>
      <c r="L140" s="465"/>
      <c r="M140" s="465"/>
      <c r="N140" s="465"/>
      <c r="O140" s="465"/>
      <c r="P140" s="465"/>
      <c r="Q140" s="465"/>
      <c r="R140" s="465"/>
      <c r="S140" s="465"/>
      <c r="T140" s="465"/>
      <c r="U140" s="465"/>
      <c r="V140" s="465"/>
      <c r="W140" s="465"/>
      <c r="X140" s="466"/>
      <c r="AB140" s="78"/>
      <c r="AC140" s="86"/>
      <c r="AD140" s="86"/>
      <c r="AE140" s="86"/>
      <c r="AF140" s="84"/>
      <c r="AG140" s="84"/>
      <c r="AH140" s="314"/>
      <c r="AJ140" s="256"/>
      <c r="AL140" s="87"/>
      <c r="AM140" s="88"/>
    </row>
    <row r="141" spans="1:39" ht="24" customHeight="1" thickBot="1" x14ac:dyDescent="0.2">
      <c r="A141" s="473"/>
      <c r="B141" s="474"/>
      <c r="C141" s="250"/>
      <c r="D141" s="467"/>
      <c r="E141" s="467"/>
      <c r="F141" s="467"/>
      <c r="G141" s="467"/>
      <c r="H141" s="467"/>
      <c r="I141" s="467"/>
      <c r="J141" s="467"/>
      <c r="K141" s="467"/>
      <c r="L141" s="467"/>
      <c r="M141" s="467"/>
      <c r="N141" s="467"/>
      <c r="O141" s="467"/>
      <c r="P141" s="467"/>
      <c r="Q141" s="467"/>
      <c r="R141" s="467"/>
      <c r="S141" s="467"/>
      <c r="T141" s="467"/>
      <c r="U141" s="467"/>
      <c r="V141" s="467"/>
      <c r="W141" s="467"/>
      <c r="X141" s="468"/>
      <c r="AB141" s="78"/>
      <c r="AC141" s="86"/>
      <c r="AD141" s="86"/>
      <c r="AE141" s="86"/>
      <c r="AF141" s="84"/>
      <c r="AG141" s="84"/>
      <c r="AH141" s="314"/>
      <c r="AL141" s="87"/>
      <c r="AM141" s="88"/>
    </row>
    <row r="142" spans="1:39" ht="29.25" customHeight="1" x14ac:dyDescent="0.15">
      <c r="A142" s="469"/>
      <c r="B142" s="470"/>
      <c r="C142" s="206" t="s">
        <v>133</v>
      </c>
      <c r="D142" s="215"/>
      <c r="E142" s="204" t="s">
        <v>67</v>
      </c>
      <c r="F142" s="215"/>
      <c r="G142" s="204" t="s">
        <v>86</v>
      </c>
      <c r="H142" s="215"/>
      <c r="I142" s="204" t="s">
        <v>67</v>
      </c>
      <c r="J142" s="215"/>
      <c r="K142" s="205" t="s">
        <v>87</v>
      </c>
      <c r="L142" s="207" t="s">
        <v>68</v>
      </c>
      <c r="M142" s="216"/>
      <c r="N142" s="203" t="s">
        <v>88</v>
      </c>
      <c r="O142" s="215"/>
      <c r="P142" s="203" t="s">
        <v>87</v>
      </c>
      <c r="Q142" s="207" t="s">
        <v>130</v>
      </c>
      <c r="R142" s="249"/>
      <c r="S142" s="203" t="s">
        <v>88</v>
      </c>
      <c r="T142" s="215"/>
      <c r="U142" s="203" t="s">
        <v>87</v>
      </c>
      <c r="V142" s="207" t="s">
        <v>127</v>
      </c>
      <c r="W142" s="217"/>
      <c r="X142" s="208" t="s">
        <v>37</v>
      </c>
      <c r="Z142" s="133"/>
      <c r="AA142" s="132"/>
      <c r="AC142" s="132">
        <f>IF(OR(D142="",F142=""),0,TIME(D142,F142,0))</f>
        <v>0</v>
      </c>
      <c r="AD142" s="132">
        <f>IF(OR(D142="",F142="",H142="",J142=""),0,TIME(H142,J142,0))</f>
        <v>0</v>
      </c>
      <c r="AE142" s="132">
        <f>IF(OR(D142="",F142=""),0,TIME(M142,O142,0))</f>
        <v>0</v>
      </c>
      <c r="AF142" s="137">
        <f>AD142-AC142-AE142</f>
        <v>0</v>
      </c>
      <c r="AG142" s="137">
        <f>TIME(R142,T142,)</f>
        <v>0</v>
      </c>
      <c r="AH142" s="314" t="str">
        <f>IF(AF142&gt;=AG142,"","ERR")</f>
        <v/>
      </c>
    </row>
    <row r="143" spans="1:39" ht="15" customHeight="1" x14ac:dyDescent="0.2">
      <c r="A143" s="471"/>
      <c r="B143" s="472"/>
      <c r="C143" s="417" t="s">
        <v>132</v>
      </c>
      <c r="D143" s="210"/>
      <c r="E143" s="211" t="str">
        <f>IF(AH142="ERR","研修時間を確認してください","")</f>
        <v/>
      </c>
      <c r="F143" s="210"/>
      <c r="G143" s="210"/>
      <c r="H143" s="211"/>
      <c r="I143" s="210"/>
      <c r="J143" s="210"/>
      <c r="K143" s="210"/>
      <c r="L143" s="210"/>
      <c r="M143" s="210"/>
      <c r="N143" s="210"/>
      <c r="O143" s="210"/>
      <c r="P143" s="210"/>
      <c r="Q143" s="212" t="str">
        <f>IF(AH143="ERR","助成対象研修人数を入力してください","")</f>
        <v/>
      </c>
      <c r="R143" s="213"/>
      <c r="S143" s="213"/>
      <c r="T143" s="213"/>
      <c r="U143" s="213"/>
      <c r="V143" s="213"/>
      <c r="W143" s="213"/>
      <c r="X143" s="214"/>
      <c r="AB143" s="78"/>
      <c r="AC143" s="86"/>
      <c r="AD143" s="86"/>
      <c r="AE143" s="86"/>
      <c r="AF143" s="84"/>
      <c r="AG143" s="84"/>
      <c r="AH143" s="314" t="str">
        <f>IF(W142&lt;&gt;"","",IF(R142&lt;&gt;"","ERR",""))</f>
        <v/>
      </c>
      <c r="AJ143" s="256"/>
      <c r="AL143" s="87"/>
      <c r="AM143" s="88"/>
    </row>
    <row r="144" spans="1:39" ht="24" customHeight="1" thickBot="1" x14ac:dyDescent="0.25">
      <c r="A144" s="471"/>
      <c r="B144" s="472"/>
      <c r="C144" s="418"/>
      <c r="D144" s="464"/>
      <c r="E144" s="465"/>
      <c r="F144" s="465"/>
      <c r="G144" s="465"/>
      <c r="H144" s="465"/>
      <c r="I144" s="465"/>
      <c r="J144" s="465"/>
      <c r="K144" s="465"/>
      <c r="L144" s="465"/>
      <c r="M144" s="465"/>
      <c r="N144" s="465"/>
      <c r="O144" s="465"/>
      <c r="P144" s="465"/>
      <c r="Q144" s="465"/>
      <c r="R144" s="465"/>
      <c r="S144" s="465"/>
      <c r="T144" s="465"/>
      <c r="U144" s="465"/>
      <c r="V144" s="465"/>
      <c r="W144" s="465"/>
      <c r="X144" s="466"/>
      <c r="AB144" s="78"/>
      <c r="AC144" s="86"/>
      <c r="AD144" s="86"/>
      <c r="AE144" s="86"/>
      <c r="AF144" s="84"/>
      <c r="AG144" s="84"/>
      <c r="AH144" s="314"/>
      <c r="AJ144" s="256"/>
      <c r="AL144" s="87"/>
      <c r="AM144" s="88"/>
    </row>
    <row r="145" spans="1:39" ht="24" customHeight="1" thickBot="1" x14ac:dyDescent="0.2">
      <c r="A145" s="473"/>
      <c r="B145" s="474"/>
      <c r="C145" s="250"/>
      <c r="D145" s="467"/>
      <c r="E145" s="467"/>
      <c r="F145" s="467"/>
      <c r="G145" s="467"/>
      <c r="H145" s="467"/>
      <c r="I145" s="467"/>
      <c r="J145" s="467"/>
      <c r="K145" s="467"/>
      <c r="L145" s="467"/>
      <c r="M145" s="467"/>
      <c r="N145" s="467"/>
      <c r="O145" s="467"/>
      <c r="P145" s="467"/>
      <c r="Q145" s="467"/>
      <c r="R145" s="467"/>
      <c r="S145" s="467"/>
      <c r="T145" s="467"/>
      <c r="U145" s="467"/>
      <c r="V145" s="467"/>
      <c r="W145" s="467"/>
      <c r="X145" s="468"/>
      <c r="AB145" s="78"/>
      <c r="AC145" s="86"/>
      <c r="AD145" s="86"/>
      <c r="AE145" s="86"/>
      <c r="AF145" s="84"/>
      <c r="AG145" s="84"/>
      <c r="AH145" s="314"/>
      <c r="AL145" s="87"/>
      <c r="AM145" s="88"/>
    </row>
    <row r="146" spans="1:39" ht="29.25" customHeight="1" x14ac:dyDescent="0.15">
      <c r="A146" s="469"/>
      <c r="B146" s="470"/>
      <c r="C146" s="206" t="s">
        <v>133</v>
      </c>
      <c r="D146" s="215"/>
      <c r="E146" s="204" t="s">
        <v>67</v>
      </c>
      <c r="F146" s="215"/>
      <c r="G146" s="204" t="s">
        <v>86</v>
      </c>
      <c r="H146" s="215"/>
      <c r="I146" s="204" t="s">
        <v>67</v>
      </c>
      <c r="J146" s="215"/>
      <c r="K146" s="205" t="s">
        <v>87</v>
      </c>
      <c r="L146" s="207" t="s">
        <v>68</v>
      </c>
      <c r="M146" s="216"/>
      <c r="N146" s="203" t="s">
        <v>88</v>
      </c>
      <c r="O146" s="215"/>
      <c r="P146" s="203" t="s">
        <v>87</v>
      </c>
      <c r="Q146" s="207" t="s">
        <v>130</v>
      </c>
      <c r="R146" s="249"/>
      <c r="S146" s="203" t="s">
        <v>88</v>
      </c>
      <c r="T146" s="215"/>
      <c r="U146" s="203" t="s">
        <v>87</v>
      </c>
      <c r="V146" s="207" t="s">
        <v>127</v>
      </c>
      <c r="W146" s="217"/>
      <c r="X146" s="208" t="s">
        <v>37</v>
      </c>
      <c r="Z146" s="133"/>
      <c r="AA146" s="132"/>
      <c r="AC146" s="132">
        <f>IF(OR(D146="",F146=""),0,TIME(D146,F146,0))</f>
        <v>0</v>
      </c>
      <c r="AD146" s="132">
        <f>IF(OR(D146="",F146="",H146="",J146=""),0,TIME(H146,J146,0))</f>
        <v>0</v>
      </c>
      <c r="AE146" s="132">
        <f>IF(OR(D146="",F146=""),0,TIME(M146,O146,0))</f>
        <v>0</v>
      </c>
      <c r="AF146" s="137">
        <f>AD146-AC146-AE146</f>
        <v>0</v>
      </c>
      <c r="AG146" s="137">
        <f>TIME(R146,T146,)</f>
        <v>0</v>
      </c>
      <c r="AH146" s="314" t="str">
        <f>IF(AF146&gt;=AG146,"","ERR")</f>
        <v/>
      </c>
    </row>
    <row r="147" spans="1:39" ht="15" customHeight="1" x14ac:dyDescent="0.2">
      <c r="A147" s="471"/>
      <c r="B147" s="472"/>
      <c r="C147" s="417" t="s">
        <v>132</v>
      </c>
      <c r="D147" s="210"/>
      <c r="E147" s="211" t="str">
        <f>IF(AH146="ERR","研修時間を確認してください","")</f>
        <v/>
      </c>
      <c r="F147" s="210"/>
      <c r="G147" s="210"/>
      <c r="H147" s="211"/>
      <c r="I147" s="210"/>
      <c r="J147" s="210"/>
      <c r="K147" s="210"/>
      <c r="L147" s="210"/>
      <c r="M147" s="210"/>
      <c r="N147" s="210"/>
      <c r="O147" s="210"/>
      <c r="P147" s="210"/>
      <c r="Q147" s="212" t="str">
        <f>IF(AH147="ERR","助成対象研修人数を入力してください","")</f>
        <v/>
      </c>
      <c r="R147" s="213"/>
      <c r="S147" s="213"/>
      <c r="T147" s="213"/>
      <c r="U147" s="213"/>
      <c r="V147" s="213"/>
      <c r="W147" s="213"/>
      <c r="X147" s="214"/>
      <c r="AB147" s="78"/>
      <c r="AC147" s="86"/>
      <c r="AD147" s="86"/>
      <c r="AE147" s="86"/>
      <c r="AF147" s="84"/>
      <c r="AG147" s="84"/>
      <c r="AH147" s="314" t="str">
        <f>IF(W146&lt;&gt;"","",IF(R146&lt;&gt;"","ERR",""))</f>
        <v/>
      </c>
      <c r="AJ147" s="256"/>
      <c r="AL147" s="87"/>
      <c r="AM147" s="88"/>
    </row>
    <row r="148" spans="1:39" ht="24" customHeight="1" thickBot="1" x14ac:dyDescent="0.25">
      <c r="A148" s="471"/>
      <c r="B148" s="472"/>
      <c r="C148" s="418"/>
      <c r="D148" s="464"/>
      <c r="E148" s="465"/>
      <c r="F148" s="465"/>
      <c r="G148" s="465"/>
      <c r="H148" s="465"/>
      <c r="I148" s="465"/>
      <c r="J148" s="465"/>
      <c r="K148" s="465"/>
      <c r="L148" s="465"/>
      <c r="M148" s="465"/>
      <c r="N148" s="465"/>
      <c r="O148" s="465"/>
      <c r="P148" s="465"/>
      <c r="Q148" s="465"/>
      <c r="R148" s="465"/>
      <c r="S148" s="465"/>
      <c r="T148" s="465"/>
      <c r="U148" s="465"/>
      <c r="V148" s="465"/>
      <c r="W148" s="465"/>
      <c r="X148" s="466"/>
      <c r="AB148" s="78"/>
      <c r="AC148" s="86"/>
      <c r="AD148" s="86"/>
      <c r="AE148" s="86"/>
      <c r="AF148" s="84"/>
      <c r="AG148" s="84"/>
      <c r="AH148" s="314"/>
      <c r="AJ148" s="256"/>
      <c r="AL148" s="87"/>
      <c r="AM148" s="88"/>
    </row>
    <row r="149" spans="1:39" ht="24" customHeight="1" thickBot="1" x14ac:dyDescent="0.2">
      <c r="A149" s="473"/>
      <c r="B149" s="474"/>
      <c r="C149" s="250"/>
      <c r="D149" s="467"/>
      <c r="E149" s="467"/>
      <c r="F149" s="467"/>
      <c r="G149" s="467"/>
      <c r="H149" s="467"/>
      <c r="I149" s="467"/>
      <c r="J149" s="467"/>
      <c r="K149" s="467"/>
      <c r="L149" s="467"/>
      <c r="M149" s="467"/>
      <c r="N149" s="467"/>
      <c r="O149" s="467"/>
      <c r="P149" s="467"/>
      <c r="Q149" s="467"/>
      <c r="R149" s="467"/>
      <c r="S149" s="467"/>
      <c r="T149" s="467"/>
      <c r="U149" s="467"/>
      <c r="V149" s="467"/>
      <c r="W149" s="467"/>
      <c r="X149" s="468"/>
      <c r="AB149" s="78"/>
      <c r="AC149" s="86"/>
      <c r="AD149" s="86"/>
      <c r="AE149" s="86"/>
      <c r="AF149" s="84"/>
      <c r="AG149" s="84"/>
      <c r="AH149" s="314"/>
      <c r="AL149" s="87"/>
      <c r="AM149" s="88"/>
    </row>
    <row r="150" spans="1:39" ht="29.25" customHeight="1" x14ac:dyDescent="0.15">
      <c r="A150" s="469"/>
      <c r="B150" s="470"/>
      <c r="C150" s="206" t="s">
        <v>133</v>
      </c>
      <c r="D150" s="215"/>
      <c r="E150" s="204" t="s">
        <v>67</v>
      </c>
      <c r="F150" s="215"/>
      <c r="G150" s="204" t="s">
        <v>86</v>
      </c>
      <c r="H150" s="215"/>
      <c r="I150" s="204" t="s">
        <v>67</v>
      </c>
      <c r="J150" s="215"/>
      <c r="K150" s="205" t="s">
        <v>87</v>
      </c>
      <c r="L150" s="207" t="s">
        <v>68</v>
      </c>
      <c r="M150" s="216"/>
      <c r="N150" s="203" t="s">
        <v>88</v>
      </c>
      <c r="O150" s="215"/>
      <c r="P150" s="203" t="s">
        <v>87</v>
      </c>
      <c r="Q150" s="207" t="s">
        <v>130</v>
      </c>
      <c r="R150" s="249"/>
      <c r="S150" s="203" t="s">
        <v>88</v>
      </c>
      <c r="T150" s="215"/>
      <c r="U150" s="203" t="s">
        <v>87</v>
      </c>
      <c r="V150" s="207" t="s">
        <v>127</v>
      </c>
      <c r="W150" s="217"/>
      <c r="X150" s="208" t="s">
        <v>37</v>
      </c>
      <c r="Z150" s="133"/>
      <c r="AA150" s="132"/>
      <c r="AC150" s="132">
        <f>IF(OR(D150="",F150=""),0,TIME(D150,F150,0))</f>
        <v>0</v>
      </c>
      <c r="AD150" s="132">
        <f>IF(OR(D150="",F150="",H150="",J150=""),0,TIME(H150,J150,0))</f>
        <v>0</v>
      </c>
      <c r="AE150" s="132">
        <f>IF(OR(D150="",F150=""),0,TIME(M150,O150,0))</f>
        <v>0</v>
      </c>
      <c r="AF150" s="137">
        <f>AD150-AC150-AE150</f>
        <v>0</v>
      </c>
      <c r="AG150" s="137">
        <f>TIME(R150,T150,)</f>
        <v>0</v>
      </c>
      <c r="AH150" s="314" t="str">
        <f>IF(AF150&gt;=AG150,"","ERR")</f>
        <v/>
      </c>
    </row>
    <row r="151" spans="1:39" ht="15" customHeight="1" x14ac:dyDescent="0.2">
      <c r="A151" s="471"/>
      <c r="B151" s="472"/>
      <c r="C151" s="417" t="s">
        <v>132</v>
      </c>
      <c r="D151" s="210"/>
      <c r="E151" s="211" t="str">
        <f>IF(AH150="ERR","研修時間を確認してください","")</f>
        <v/>
      </c>
      <c r="F151" s="210"/>
      <c r="G151" s="210"/>
      <c r="H151" s="211"/>
      <c r="I151" s="210"/>
      <c r="J151" s="210"/>
      <c r="K151" s="210"/>
      <c r="L151" s="210"/>
      <c r="M151" s="210"/>
      <c r="N151" s="210"/>
      <c r="O151" s="210"/>
      <c r="P151" s="210"/>
      <c r="Q151" s="212" t="str">
        <f>IF(AH151="ERR","助成対象研修人数を入力してください","")</f>
        <v/>
      </c>
      <c r="R151" s="213"/>
      <c r="S151" s="213"/>
      <c r="T151" s="213"/>
      <c r="U151" s="213"/>
      <c r="V151" s="213"/>
      <c r="W151" s="213"/>
      <c r="X151" s="214"/>
      <c r="AB151" s="78"/>
      <c r="AC151" s="86"/>
      <c r="AD151" s="86"/>
      <c r="AE151" s="86"/>
      <c r="AF151" s="84"/>
      <c r="AG151" s="84"/>
      <c r="AH151" s="314" t="str">
        <f>IF(W150&lt;&gt;"","",IF(R150&lt;&gt;"","ERR",""))</f>
        <v/>
      </c>
      <c r="AJ151" s="256"/>
      <c r="AL151" s="87"/>
      <c r="AM151" s="88"/>
    </row>
    <row r="152" spans="1:39" ht="24" customHeight="1" thickBot="1" x14ac:dyDescent="0.25">
      <c r="A152" s="471"/>
      <c r="B152" s="472"/>
      <c r="C152" s="418"/>
      <c r="D152" s="464"/>
      <c r="E152" s="465"/>
      <c r="F152" s="465"/>
      <c r="G152" s="465"/>
      <c r="H152" s="465"/>
      <c r="I152" s="465"/>
      <c r="J152" s="465"/>
      <c r="K152" s="465"/>
      <c r="L152" s="465"/>
      <c r="M152" s="465"/>
      <c r="N152" s="465"/>
      <c r="O152" s="465"/>
      <c r="P152" s="465"/>
      <c r="Q152" s="465"/>
      <c r="R152" s="465"/>
      <c r="S152" s="465"/>
      <c r="T152" s="465"/>
      <c r="U152" s="465"/>
      <c r="V152" s="465"/>
      <c r="W152" s="465"/>
      <c r="X152" s="466"/>
      <c r="AB152" s="78"/>
      <c r="AC152" s="86"/>
      <c r="AD152" s="86"/>
      <c r="AE152" s="86"/>
      <c r="AF152" s="84"/>
      <c r="AG152" s="84"/>
      <c r="AH152" s="314"/>
      <c r="AJ152" s="256"/>
      <c r="AL152" s="87"/>
      <c r="AM152" s="88"/>
    </row>
    <row r="153" spans="1:39" ht="24" customHeight="1" thickBot="1" x14ac:dyDescent="0.2">
      <c r="A153" s="473"/>
      <c r="B153" s="474"/>
      <c r="C153" s="250"/>
      <c r="D153" s="467"/>
      <c r="E153" s="467"/>
      <c r="F153" s="467"/>
      <c r="G153" s="467"/>
      <c r="H153" s="467"/>
      <c r="I153" s="467"/>
      <c r="J153" s="467"/>
      <c r="K153" s="467"/>
      <c r="L153" s="467"/>
      <c r="M153" s="467"/>
      <c r="N153" s="467"/>
      <c r="O153" s="467"/>
      <c r="P153" s="467"/>
      <c r="Q153" s="467"/>
      <c r="R153" s="467"/>
      <c r="S153" s="467"/>
      <c r="T153" s="467"/>
      <c r="U153" s="467"/>
      <c r="V153" s="467"/>
      <c r="W153" s="467"/>
      <c r="X153" s="468"/>
      <c r="AB153" s="78"/>
      <c r="AC153" s="86"/>
      <c r="AD153" s="86"/>
      <c r="AE153" s="86"/>
      <c r="AF153" s="84"/>
      <c r="AG153" s="84"/>
      <c r="AH153" s="314"/>
      <c r="AL153" s="87"/>
      <c r="AM153" s="88"/>
    </row>
    <row r="154" spans="1:39" ht="14.25" customHeight="1" x14ac:dyDescent="0.15">
      <c r="A154" s="420" t="s">
        <v>100</v>
      </c>
      <c r="B154" s="420"/>
      <c r="C154" s="148">
        <f>IF(SUMIF($W$134:$W$150,1,$AG$134:$AG$150)=0,0,SUMIF($W$134:$W$150,1,$AG$134:$AG$150))</f>
        <v>0</v>
      </c>
      <c r="D154" s="148"/>
      <c r="E154" s="420" t="s">
        <v>90</v>
      </c>
      <c r="F154" s="420"/>
      <c r="G154" s="419">
        <f>IF(SUMIF($W$134:$W$150,2,$AG$134:$AG$150)=0,0,SUMIF($W$134:$W$150,2,$AG$134:$AG$150))</f>
        <v>0</v>
      </c>
      <c r="H154" s="419"/>
      <c r="I154" s="420" t="s">
        <v>91</v>
      </c>
      <c r="J154" s="420"/>
      <c r="K154" s="419">
        <f>IF(SUMIF($W$134:$W$150,3,$AG$134:$AG$150)=0,0,SUMIF($W$134:$W$150,3,$AG$134:$AG$150))</f>
        <v>0</v>
      </c>
      <c r="L154" s="419"/>
      <c r="M154" s="147" t="s">
        <v>16</v>
      </c>
      <c r="N154" s="419">
        <f>SUM($C$154,$G$154,$K$154)</f>
        <v>0</v>
      </c>
      <c r="O154" s="419"/>
      <c r="P154" s="141"/>
      <c r="Q154" s="141"/>
      <c r="R154" s="141"/>
      <c r="S154" s="141"/>
      <c r="T154" s="141"/>
      <c r="U154" s="141"/>
      <c r="V154" s="141"/>
      <c r="W154" s="141"/>
      <c r="X154" s="141"/>
      <c r="AB154" s="78"/>
      <c r="AC154" s="85"/>
      <c r="AD154" s="86"/>
      <c r="AE154" s="86"/>
      <c r="AF154" s="86"/>
      <c r="AG154" s="86"/>
      <c r="AH154" s="86"/>
      <c r="AI154" s="84"/>
      <c r="AJ154" s="315"/>
    </row>
    <row r="155" spans="1:39" ht="39.950000000000003" customHeight="1" x14ac:dyDescent="0.15">
      <c r="A155" s="9"/>
      <c r="B155" s="9"/>
      <c r="C155" s="114"/>
      <c r="D155" s="9"/>
      <c r="E155" s="9"/>
      <c r="F155" s="9"/>
      <c r="G155" s="9"/>
      <c r="H155" s="9"/>
      <c r="I155" s="9"/>
      <c r="J155" s="9"/>
      <c r="K155" s="9"/>
      <c r="L155" s="9"/>
      <c r="M155" s="9"/>
      <c r="N155" s="113"/>
      <c r="O155" s="9"/>
      <c r="P155" s="113"/>
      <c r="Q155" s="9"/>
      <c r="R155" s="9"/>
      <c r="S155" s="113"/>
      <c r="T155" s="9"/>
      <c r="U155" s="113"/>
      <c r="V155" s="9"/>
      <c r="W155" s="9"/>
      <c r="X155" s="9"/>
    </row>
    <row r="156" spans="1:39" x14ac:dyDescent="0.15">
      <c r="A156" s="136" t="s">
        <v>69</v>
      </c>
      <c r="B156" s="37"/>
      <c r="C156" s="37"/>
      <c r="D156" s="37"/>
      <c r="E156" s="37"/>
      <c r="F156" s="37"/>
      <c r="G156" s="37"/>
      <c r="H156" s="37"/>
      <c r="I156" s="37"/>
      <c r="J156" s="36"/>
      <c r="K156" s="36"/>
      <c r="L156" s="36"/>
      <c r="M156" s="36"/>
      <c r="N156" s="36"/>
      <c r="O156" s="36"/>
      <c r="P156" s="36"/>
      <c r="Q156" s="36"/>
      <c r="R156" s="36"/>
      <c r="S156" s="36"/>
      <c r="T156" s="36"/>
      <c r="U156" s="36"/>
      <c r="V156" s="36"/>
      <c r="W156" s="135"/>
      <c r="X156" s="135"/>
    </row>
    <row r="157" spans="1:39" ht="24.95" customHeight="1" x14ac:dyDescent="0.15">
      <c r="A157" s="438" t="s">
        <v>70</v>
      </c>
      <c r="B157" s="439"/>
      <c r="C157" s="439"/>
      <c r="D157" s="440"/>
      <c r="E157" s="438" t="s">
        <v>89</v>
      </c>
      <c r="F157" s="439"/>
      <c r="G157" s="439"/>
      <c r="H157" s="439"/>
      <c r="I157" s="439"/>
      <c r="J157" s="439"/>
      <c r="K157" s="439"/>
      <c r="L157" s="439"/>
      <c r="M157" s="439"/>
      <c r="N157" s="440"/>
      <c r="O157" s="516" t="s">
        <v>71</v>
      </c>
      <c r="P157" s="444"/>
      <c r="Q157" s="444"/>
      <c r="R157" s="444"/>
      <c r="S157" s="445"/>
      <c r="T157" s="444" t="s">
        <v>104</v>
      </c>
      <c r="U157" s="444"/>
      <c r="V157" s="444"/>
      <c r="W157" s="444"/>
      <c r="X157" s="445"/>
    </row>
    <row r="158" spans="1:39" ht="24.95" customHeight="1" x14ac:dyDescent="0.15">
      <c r="A158" s="441"/>
      <c r="B158" s="442"/>
      <c r="C158" s="442"/>
      <c r="D158" s="443"/>
      <c r="E158" s="441"/>
      <c r="F158" s="442"/>
      <c r="G158" s="442"/>
      <c r="H158" s="442"/>
      <c r="I158" s="442"/>
      <c r="J158" s="442"/>
      <c r="K158" s="442"/>
      <c r="L158" s="442"/>
      <c r="M158" s="442"/>
      <c r="N158" s="443"/>
      <c r="O158" s="517"/>
      <c r="P158" s="446"/>
      <c r="Q158" s="446"/>
      <c r="R158" s="446"/>
      <c r="S158" s="447"/>
      <c r="T158" s="446"/>
      <c r="U158" s="446"/>
      <c r="V158" s="446"/>
      <c r="W158" s="446"/>
      <c r="X158" s="447"/>
    </row>
    <row r="159" spans="1:39" ht="45" customHeight="1" x14ac:dyDescent="0.15">
      <c r="A159" s="432" t="s">
        <v>72</v>
      </c>
      <c r="B159" s="433"/>
      <c r="C159" s="433"/>
      <c r="D159" s="434"/>
      <c r="E159" s="527">
        <f>SUMIF($W$8:$W$150,1,$AG8:$AG150)</f>
        <v>0</v>
      </c>
      <c r="F159" s="528"/>
      <c r="G159" s="528"/>
      <c r="H159" s="528"/>
      <c r="I159" s="528"/>
      <c r="J159" s="528"/>
      <c r="K159" s="528"/>
      <c r="L159" s="528"/>
      <c r="M159" s="528"/>
      <c r="N159" s="529"/>
      <c r="O159" s="461" t="s">
        <v>73</v>
      </c>
      <c r="P159" s="462"/>
      <c r="Q159" s="462"/>
      <c r="R159" s="462"/>
      <c r="S159" s="463"/>
      <c r="T159" s="164"/>
      <c r="U159" s="450">
        <f>$E$159*2400*24</f>
        <v>0</v>
      </c>
      <c r="V159" s="450">
        <f>$E$159*2400*24</f>
        <v>0</v>
      </c>
      <c r="W159" s="450">
        <f>$E$159*2400*24</f>
        <v>0</v>
      </c>
      <c r="X159" s="451">
        <f>$E$159*2400*24</f>
        <v>0</v>
      </c>
    </row>
    <row r="160" spans="1:39" ht="45" customHeight="1" x14ac:dyDescent="0.15">
      <c r="A160" s="435" t="s">
        <v>74</v>
      </c>
      <c r="B160" s="436"/>
      <c r="C160" s="436"/>
      <c r="D160" s="437"/>
      <c r="E160" s="524">
        <f>SUMIF($W$8:$W$150,2,$AG8:$AG150)</f>
        <v>0</v>
      </c>
      <c r="F160" s="525"/>
      <c r="G160" s="525"/>
      <c r="H160" s="525"/>
      <c r="I160" s="525"/>
      <c r="J160" s="525"/>
      <c r="K160" s="525"/>
      <c r="L160" s="525"/>
      <c r="M160" s="525"/>
      <c r="N160" s="526"/>
      <c r="O160" s="458" t="s">
        <v>75</v>
      </c>
      <c r="P160" s="459"/>
      <c r="Q160" s="459"/>
      <c r="R160" s="459"/>
      <c r="S160" s="460"/>
      <c r="T160" s="165"/>
      <c r="U160" s="448">
        <f>$E$160*1200*24</f>
        <v>0</v>
      </c>
      <c r="V160" s="448">
        <f>$E$160*1200*24</f>
        <v>0</v>
      </c>
      <c r="W160" s="448">
        <f>$E$160*1200*24</f>
        <v>0</v>
      </c>
      <c r="X160" s="449">
        <f>$E$160*1200*24</f>
        <v>0</v>
      </c>
    </row>
    <row r="161" spans="1:44" ht="45" customHeight="1" thickBot="1" x14ac:dyDescent="0.2">
      <c r="A161" s="422" t="s">
        <v>76</v>
      </c>
      <c r="B161" s="423"/>
      <c r="C161" s="423"/>
      <c r="D161" s="424"/>
      <c r="E161" s="521">
        <f>SUMIF($W$8:$W$150,3,$AG8:$AG150)</f>
        <v>0</v>
      </c>
      <c r="F161" s="522"/>
      <c r="G161" s="522"/>
      <c r="H161" s="522"/>
      <c r="I161" s="522"/>
      <c r="J161" s="522"/>
      <c r="K161" s="522"/>
      <c r="L161" s="522"/>
      <c r="M161" s="522"/>
      <c r="N161" s="523"/>
      <c r="O161" s="455" t="s">
        <v>77</v>
      </c>
      <c r="P161" s="456"/>
      <c r="Q161" s="456"/>
      <c r="R161" s="456"/>
      <c r="S161" s="457"/>
      <c r="T161" s="166"/>
      <c r="U161" s="430">
        <f>$E$161*800*24</f>
        <v>0</v>
      </c>
      <c r="V161" s="430">
        <f>$E$161*800*24</f>
        <v>0</v>
      </c>
      <c r="W161" s="430">
        <f>$E$161*800*24</f>
        <v>0</v>
      </c>
      <c r="X161" s="431">
        <f>$E$161*800*24</f>
        <v>0</v>
      </c>
    </row>
    <row r="162" spans="1:44" ht="45" customHeight="1" thickTop="1" x14ac:dyDescent="0.15">
      <c r="A162" s="425" t="s">
        <v>50</v>
      </c>
      <c r="B162" s="426"/>
      <c r="C162" s="426"/>
      <c r="D162" s="427"/>
      <c r="E162" s="518">
        <f>SUM(E159:N161)</f>
        <v>0</v>
      </c>
      <c r="F162" s="519"/>
      <c r="G162" s="519"/>
      <c r="H162" s="519"/>
      <c r="I162" s="519"/>
      <c r="J162" s="519"/>
      <c r="K162" s="519"/>
      <c r="L162" s="519"/>
      <c r="M162" s="519"/>
      <c r="N162" s="520"/>
      <c r="O162" s="452"/>
      <c r="P162" s="453"/>
      <c r="Q162" s="453"/>
      <c r="R162" s="453"/>
      <c r="S162" s="454"/>
      <c r="T162" s="167"/>
      <c r="U162" s="428">
        <f>SUM($U$159:$U$161)</f>
        <v>0</v>
      </c>
      <c r="V162" s="428">
        <f>SUM($R$159:$X$161)</f>
        <v>0</v>
      </c>
      <c r="W162" s="428">
        <f>SUM($R$159:$X$161)</f>
        <v>0</v>
      </c>
      <c r="X162" s="429">
        <f>SUM($R$159:$X$161)</f>
        <v>0</v>
      </c>
    </row>
    <row r="163" spans="1:44" ht="18" customHeigh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44" x14ac:dyDescent="0.15">
      <c r="A164" s="442" t="s">
        <v>78</v>
      </c>
      <c r="B164" s="442"/>
      <c r="C164" s="442"/>
      <c r="D164" s="442"/>
      <c r="E164" s="442"/>
      <c r="F164" s="442"/>
      <c r="G164" s="442" t="s">
        <v>79</v>
      </c>
      <c r="H164" s="442"/>
      <c r="I164" s="442"/>
      <c r="J164" s="442"/>
      <c r="K164" s="442"/>
      <c r="L164" s="442"/>
      <c r="M164" s="442"/>
      <c r="N164" s="442"/>
      <c r="O164" s="442"/>
      <c r="P164" s="442"/>
      <c r="Q164" s="442"/>
      <c r="R164" s="442"/>
      <c r="S164" s="442"/>
      <c r="T164" s="442"/>
      <c r="U164" s="442"/>
      <c r="V164" s="442" t="s">
        <v>171</v>
      </c>
      <c r="W164" s="442"/>
      <c r="X164" s="442"/>
    </row>
    <row r="165" spans="1:44" ht="35.1" customHeight="1" x14ac:dyDescent="0.25">
      <c r="A165" s="506"/>
      <c r="B165" s="507"/>
      <c r="C165" s="507"/>
      <c r="D165" s="38" t="s">
        <v>31</v>
      </c>
      <c r="E165" s="508" t="s">
        <v>99</v>
      </c>
      <c r="F165" s="509"/>
      <c r="G165" s="510"/>
      <c r="H165" s="511"/>
      <c r="I165" s="511"/>
      <c r="J165" s="511"/>
      <c r="K165" s="511"/>
      <c r="L165" s="511"/>
      <c r="M165" s="511"/>
      <c r="N165" s="511"/>
      <c r="O165" s="511"/>
      <c r="P165" s="511"/>
      <c r="Q165" s="511"/>
      <c r="R165" s="511"/>
      <c r="S165" s="511"/>
      <c r="T165" s="511"/>
      <c r="U165" s="512"/>
      <c r="V165" s="513"/>
      <c r="W165" s="514"/>
      <c r="X165" s="515"/>
    </row>
    <row r="166" spans="1:44" ht="35.1" customHeight="1" x14ac:dyDescent="0.25">
      <c r="A166" s="483"/>
      <c r="B166" s="484"/>
      <c r="C166" s="484"/>
      <c r="D166" s="39" t="s">
        <v>31</v>
      </c>
      <c r="E166" s="485" t="s">
        <v>99</v>
      </c>
      <c r="F166" s="486"/>
      <c r="G166" s="487"/>
      <c r="H166" s="488"/>
      <c r="I166" s="488"/>
      <c r="J166" s="488"/>
      <c r="K166" s="488"/>
      <c r="L166" s="488"/>
      <c r="M166" s="488"/>
      <c r="N166" s="488"/>
      <c r="O166" s="488"/>
      <c r="P166" s="488"/>
      <c r="Q166" s="488"/>
      <c r="R166" s="488"/>
      <c r="S166" s="488"/>
      <c r="T166" s="488"/>
      <c r="U166" s="489"/>
      <c r="V166" s="490"/>
      <c r="W166" s="491"/>
      <c r="X166" s="492"/>
    </row>
    <row r="167" spans="1:44" ht="35.1" customHeight="1" x14ac:dyDescent="0.25">
      <c r="A167" s="493"/>
      <c r="B167" s="494"/>
      <c r="C167" s="494"/>
      <c r="D167" s="40" t="s">
        <v>31</v>
      </c>
      <c r="E167" s="495" t="s">
        <v>99</v>
      </c>
      <c r="F167" s="496"/>
      <c r="G167" s="497"/>
      <c r="H167" s="498"/>
      <c r="I167" s="498"/>
      <c r="J167" s="498"/>
      <c r="K167" s="498"/>
      <c r="L167" s="498"/>
      <c r="M167" s="498"/>
      <c r="N167" s="498"/>
      <c r="O167" s="498"/>
      <c r="P167" s="498"/>
      <c r="Q167" s="498"/>
      <c r="R167" s="498"/>
      <c r="S167" s="498"/>
      <c r="T167" s="498"/>
      <c r="U167" s="499"/>
      <c r="V167" s="500"/>
      <c r="W167" s="501"/>
      <c r="X167" s="502"/>
    </row>
    <row r="168" spans="1:44" ht="18" customHeigh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row>
    <row r="169" spans="1:44" ht="18" customHeight="1" x14ac:dyDescent="0.15">
      <c r="A169" s="476" t="s">
        <v>80</v>
      </c>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row>
    <row r="170" spans="1:44" ht="69" customHeight="1" x14ac:dyDescent="0.15">
      <c r="A170" s="36"/>
      <c r="B170" s="36"/>
      <c r="C170" s="477" t="s">
        <v>81</v>
      </c>
      <c r="D170" s="478"/>
      <c r="E170" s="478"/>
      <c r="F170" s="478"/>
      <c r="G170" s="478"/>
      <c r="H170" s="478"/>
      <c r="I170" s="478"/>
      <c r="J170" s="478"/>
      <c r="K170" s="478"/>
      <c r="L170" s="479"/>
      <c r="M170" s="480">
        <f>SUM(U162,V165:X167)</f>
        <v>0</v>
      </c>
      <c r="N170" s="481"/>
      <c r="O170" s="481"/>
      <c r="P170" s="481"/>
      <c r="Q170" s="481"/>
      <c r="R170" s="481"/>
      <c r="S170" s="481"/>
      <c r="T170" s="481"/>
      <c r="U170" s="481"/>
      <c r="V170" s="481"/>
      <c r="W170" s="481"/>
      <c r="X170" s="482"/>
      <c r="Y170" s="80"/>
      <c r="Z170" s="80"/>
      <c r="AA170" s="80"/>
      <c r="AB170" s="80"/>
      <c r="AC170" s="89"/>
      <c r="AD170" s="90"/>
      <c r="AE170" s="90"/>
      <c r="AF170" s="90"/>
      <c r="AG170" s="90"/>
      <c r="AH170" s="90"/>
      <c r="AR170" s="91"/>
    </row>
    <row r="171" spans="1:44" ht="28.5" customHeight="1" x14ac:dyDescent="0.15">
      <c r="A171" s="9"/>
      <c r="B171" s="9"/>
      <c r="C171" s="75"/>
      <c r="D171" s="146"/>
      <c r="E171" s="146"/>
      <c r="F171" s="146"/>
      <c r="G171" s="75"/>
      <c r="H171" s="146"/>
      <c r="I171" s="146"/>
      <c r="J171" s="146"/>
      <c r="K171" s="146"/>
      <c r="L171" s="146"/>
      <c r="M171" s="146"/>
      <c r="N171" s="146"/>
      <c r="O171" s="146"/>
      <c r="P171" s="146"/>
      <c r="Q171" s="146"/>
      <c r="R171" s="146"/>
      <c r="S171" s="146"/>
      <c r="T171" s="146"/>
      <c r="U171" s="146"/>
      <c r="V171" s="146"/>
      <c r="W171" s="146"/>
      <c r="X171" s="146"/>
    </row>
    <row r="172" spans="1:44" ht="45" customHeight="1" x14ac:dyDescent="0.15">
      <c r="A172" s="9"/>
      <c r="B172" s="319" t="s">
        <v>174</v>
      </c>
      <c r="C172" s="318"/>
      <c r="D172" s="503"/>
      <c r="E172" s="504"/>
      <c r="F172" s="505"/>
      <c r="G172" s="320" t="s">
        <v>31</v>
      </c>
      <c r="H172" s="146"/>
      <c r="I172" s="146"/>
      <c r="J172" s="146"/>
      <c r="K172" s="146"/>
      <c r="L172" s="146"/>
      <c r="M172" s="146"/>
      <c r="N172" s="146"/>
      <c r="O172" s="146"/>
      <c r="P172" s="146"/>
      <c r="Q172" s="146"/>
      <c r="R172" s="146"/>
      <c r="S172" s="146"/>
      <c r="T172" s="146"/>
      <c r="U172" s="146"/>
      <c r="V172" s="146"/>
      <c r="W172" s="146"/>
      <c r="X172" s="146"/>
    </row>
    <row r="173" spans="1:44" x14ac:dyDescent="0.15">
      <c r="A173" s="9"/>
      <c r="B173" s="9"/>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row>
    <row r="174" spans="1:44" ht="28.5" customHeight="1" x14ac:dyDescent="0.15">
      <c r="A174" s="9"/>
      <c r="B174" s="9"/>
      <c r="C174" s="75"/>
      <c r="D174" s="146"/>
      <c r="E174" s="146"/>
      <c r="F174" s="146"/>
      <c r="G174" s="75"/>
      <c r="H174" s="146"/>
      <c r="I174" s="146"/>
      <c r="J174" s="146"/>
      <c r="K174" s="146"/>
      <c r="L174" s="146"/>
      <c r="M174" s="146"/>
      <c r="N174" s="146"/>
      <c r="O174" s="146"/>
      <c r="P174" s="146"/>
      <c r="Q174" s="146"/>
      <c r="R174" s="146"/>
      <c r="S174" s="146"/>
      <c r="T174" s="146"/>
      <c r="U174" s="146"/>
      <c r="V174" s="146"/>
      <c r="W174" s="146"/>
      <c r="X174" s="146"/>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5"/>
      <c r="G177" s="475"/>
      <c r="H177" s="475"/>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DF2017F0-FF8D-4D49-B4F5-30C87AB42C64}">
      <formula1>"00,15,30,45"</formula1>
    </dataValidation>
    <dataValidation type="list" allowBlank="1" showInputMessage="1" showErrorMessage="1" sqref="C11 C15 C19 C23 C27 C31 C35 C39 C43 C47 C53 C57 C61 C65 C69 C73 C77 C81 C85 C89 C95 C99 C103 C107 C111 C115 C119 C123 C127 C131 C137 C141 C145 C149 C153" xr:uid="{11732A01-7DBB-4FA4-A549-A14609DF51F4}">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479FDA5-1BDA-4C0D-88BD-E8C8ABB0BC9C}">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D53289B1-ABCE-43E7-A289-2959CD9FCA9D}">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DD3789AF-B635-4F6D-9848-5E1908770438}">
          <x14:formula1>
            <xm:f>Sheet1!$C$3:$C$33</xm:f>
          </x14:formula1>
          <xm:sqref>A8:B47 A50:B89 A92:B131 A134:B153</xm:sqref>
        </x14:dataValidation>
        <x14:dataValidation type="list" allowBlank="1" showInputMessage="1" showErrorMessage="1" xr:uid="{43F12E55-28C6-497D-BF41-DB5D0C368B06}">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3543-563B-48FC-8417-E787A15E8E6A}">
  <sheetPr>
    <tabColor theme="5" tint="0.59999389629810485"/>
  </sheetPr>
  <dimension ref="A1:AR177"/>
  <sheetViews>
    <sheetView showGridLines="0" view="pageBreakPreview"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81" customWidth="1"/>
    <col min="30" max="31" width="9.25" style="82" customWidth="1"/>
    <col min="32" max="33" width="15.625" style="82" customWidth="1"/>
    <col min="34" max="34" width="9.75" style="82"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30"/>
      <c r="AD2" s="131"/>
      <c r="AE2" s="131"/>
      <c r="AF2" s="131"/>
      <c r="AG2" s="131"/>
      <c r="AH2" s="131"/>
      <c r="AI2" s="129"/>
    </row>
    <row r="3" spans="1:39" ht="33" customHeight="1" x14ac:dyDescent="0.15">
      <c r="A3" s="53"/>
      <c r="B3" s="53"/>
      <c r="C3" s="143"/>
      <c r="D3" s="41"/>
      <c r="E3" s="41"/>
      <c r="F3" s="41"/>
      <c r="G3" s="75"/>
      <c r="H3" s="42"/>
      <c r="I3" s="43"/>
      <c r="J3" s="43"/>
      <c r="K3" s="43"/>
      <c r="L3" s="43"/>
      <c r="M3" s="43"/>
      <c r="N3" s="75"/>
      <c r="O3" s="43"/>
      <c r="P3" s="75"/>
      <c r="Q3" s="43"/>
      <c r="R3" s="43"/>
      <c r="S3" s="75"/>
      <c r="T3" s="43"/>
      <c r="U3" s="75"/>
      <c r="V3" s="75"/>
      <c r="W3" s="75"/>
      <c r="X3" s="248" t="str">
        <f>'５号'!$Y$2</f>
        <v>令和元年度補正第１回</v>
      </c>
      <c r="AC3" s="128" t="str">
        <f>IF('５号'!$I$5="","",'５号'!$U$28)</f>
        <v/>
      </c>
      <c r="AD3" s="134" t="e">
        <f>YEAR(K6)</f>
        <v>#VALUE!</v>
      </c>
      <c r="AE3" s="134"/>
      <c r="AF3" s="16" t="e">
        <f>MONTH(AC3)</f>
        <v>#VALUE!</v>
      </c>
      <c r="AG3" s="16"/>
      <c r="AH3" s="138" t="s">
        <v>92</v>
      </c>
    </row>
    <row r="4" spans="1:39" ht="28.5" customHeight="1" x14ac:dyDescent="0.15">
      <c r="A4" s="53"/>
      <c r="B4" s="53"/>
      <c r="C4" s="220" t="s">
        <v>170</v>
      </c>
      <c r="D4" s="41"/>
      <c r="E4" s="41"/>
      <c r="F4" s="41"/>
      <c r="G4" s="41"/>
      <c r="H4" s="75"/>
      <c r="I4" s="75"/>
      <c r="J4" s="75"/>
      <c r="K4" s="75"/>
      <c r="L4" s="75"/>
      <c r="M4" s="75"/>
      <c r="N4" s="44"/>
      <c r="O4" s="531" t="s">
        <v>126</v>
      </c>
      <c r="P4" s="531"/>
      <c r="Q4" s="531"/>
      <c r="R4" s="532" t="str">
        <f>IF('５号'!G11="","",'５号'!G11)</f>
        <v/>
      </c>
      <c r="S4" s="532"/>
      <c r="T4" s="532"/>
      <c r="U4" s="532"/>
      <c r="V4" s="532"/>
      <c r="W4" s="532"/>
      <c r="X4" s="532"/>
      <c r="Y4" s="218" t="s">
        <v>27</v>
      </c>
      <c r="AC4" s="82"/>
      <c r="AF4" s="16"/>
      <c r="AG4" s="16"/>
      <c r="AH4" s="138" t="s">
        <v>93</v>
      </c>
    </row>
    <row r="5" spans="1:39" ht="16.5" customHeight="1" x14ac:dyDescent="0.15">
      <c r="A5" s="53"/>
      <c r="B5" s="53"/>
      <c r="C5" s="220"/>
      <c r="D5" s="41"/>
      <c r="E5" s="41"/>
      <c r="F5" s="41"/>
      <c r="G5" s="41"/>
      <c r="H5" s="75"/>
      <c r="I5" s="75"/>
      <c r="J5" s="75"/>
      <c r="K5" s="75"/>
      <c r="L5" s="75"/>
      <c r="M5" s="75"/>
      <c r="N5" s="44"/>
      <c r="O5" s="255"/>
      <c r="P5" s="255"/>
      <c r="Q5" s="255"/>
      <c r="R5" s="237"/>
      <c r="S5" s="237"/>
      <c r="T5" s="237"/>
      <c r="U5" s="237"/>
      <c r="V5" s="237"/>
      <c r="W5" s="237"/>
      <c r="X5" s="237"/>
      <c r="Y5" s="238"/>
      <c r="AC5" s="82"/>
      <c r="AF5" s="16"/>
      <c r="AG5" s="16"/>
      <c r="AH5" s="79"/>
    </row>
    <row r="6" spans="1:39" ht="28.5" customHeight="1" x14ac:dyDescent="0.2">
      <c r="A6" s="53"/>
      <c r="B6" s="53"/>
      <c r="C6" s="219" t="s">
        <v>94</v>
      </c>
      <c r="D6" s="74"/>
      <c r="E6" s="74"/>
      <c r="F6" s="74"/>
      <c r="G6" s="74"/>
      <c r="H6" s="75"/>
      <c r="I6" s="127"/>
      <c r="J6" s="127"/>
      <c r="K6" s="534" t="str">
        <f>IF(AC3="","（ 　　年　　月 ）",AC3)</f>
        <v>（ 　　年　　月 ）</v>
      </c>
      <c r="L6" s="534"/>
      <c r="M6" s="534"/>
      <c r="N6" s="534"/>
      <c r="O6" s="534"/>
      <c r="P6" s="531" t="s">
        <v>95</v>
      </c>
      <c r="Q6" s="531"/>
      <c r="R6" s="533" t="str">
        <f>IF('５号'!G19="","",'５号'!G19)</f>
        <v/>
      </c>
      <c r="S6" s="533"/>
      <c r="T6" s="533"/>
      <c r="U6" s="533"/>
      <c r="V6" s="533"/>
      <c r="W6" s="533"/>
      <c r="X6" s="533"/>
      <c r="Y6" s="218" t="s">
        <v>27</v>
      </c>
      <c r="AC6" s="145" t="s">
        <v>96</v>
      </c>
      <c r="AD6" s="142" t="s">
        <v>97</v>
      </c>
      <c r="AE6" s="142" t="s">
        <v>98</v>
      </c>
      <c r="AF6" s="142" t="s">
        <v>128</v>
      </c>
      <c r="AG6" s="221" t="s">
        <v>135</v>
      </c>
      <c r="AH6" s="16"/>
    </row>
    <row r="7" spans="1:39" ht="27" customHeight="1" x14ac:dyDescent="0.15">
      <c r="A7" s="53"/>
      <c r="B7" s="53"/>
      <c r="C7" s="45"/>
      <c r="D7" s="46"/>
      <c r="E7" s="46"/>
      <c r="F7" s="46"/>
      <c r="G7" s="46"/>
      <c r="H7" s="46"/>
      <c r="I7" s="47"/>
      <c r="J7" s="46"/>
      <c r="K7" s="46"/>
      <c r="L7" s="46"/>
      <c r="M7" s="46"/>
      <c r="N7" s="46"/>
      <c r="O7" s="45"/>
      <c r="P7" s="46"/>
      <c r="Q7" s="46"/>
      <c r="R7" s="46"/>
      <c r="S7" s="46"/>
      <c r="T7" s="46"/>
      <c r="U7" s="46"/>
      <c r="V7" s="46"/>
      <c r="W7" s="75"/>
      <c r="X7" s="75"/>
      <c r="Y7" s="145" t="s">
        <v>134</v>
      </c>
      <c r="AD7" s="81"/>
      <c r="AE7" s="81"/>
      <c r="AF7" s="83"/>
      <c r="AG7" s="83"/>
      <c r="AH7" s="138"/>
    </row>
    <row r="8" spans="1:39" ht="29.25" customHeight="1" x14ac:dyDescent="0.15">
      <c r="A8" s="469">
        <v>1</v>
      </c>
      <c r="B8" s="470"/>
      <c r="C8" s="206" t="s">
        <v>133</v>
      </c>
      <c r="D8" s="215"/>
      <c r="E8" s="204" t="s">
        <v>67</v>
      </c>
      <c r="F8" s="215"/>
      <c r="G8" s="204" t="s">
        <v>86</v>
      </c>
      <c r="H8" s="215"/>
      <c r="I8" s="204" t="s">
        <v>67</v>
      </c>
      <c r="J8" s="215"/>
      <c r="K8" s="205" t="s">
        <v>87</v>
      </c>
      <c r="L8" s="207" t="s">
        <v>68</v>
      </c>
      <c r="M8" s="216"/>
      <c r="N8" s="203" t="s">
        <v>88</v>
      </c>
      <c r="O8" s="215"/>
      <c r="P8" s="203" t="s">
        <v>87</v>
      </c>
      <c r="Q8" s="207" t="s">
        <v>130</v>
      </c>
      <c r="R8" s="249"/>
      <c r="S8" s="203" t="s">
        <v>88</v>
      </c>
      <c r="T8" s="215"/>
      <c r="U8" s="203" t="s">
        <v>87</v>
      </c>
      <c r="V8" s="207" t="s">
        <v>127</v>
      </c>
      <c r="W8" s="217"/>
      <c r="X8" s="208" t="s">
        <v>37</v>
      </c>
      <c r="Z8" s="133"/>
      <c r="AA8" s="132"/>
      <c r="AC8" s="132">
        <f>IF(OR(D8="",F8=""),0,TIME(D8,F8,0))</f>
        <v>0</v>
      </c>
      <c r="AD8" s="132">
        <f>IF(OR(D8="",F8="",H8="",J8=""),0,TIME(H8,J8,0))</f>
        <v>0</v>
      </c>
      <c r="AE8" s="132">
        <f>IF(OR(D8="",F8=""),0,TIME(M8,O8,0))</f>
        <v>0</v>
      </c>
      <c r="AF8" s="137">
        <f>AD8-AC8-AE8</f>
        <v>0</v>
      </c>
      <c r="AG8" s="137">
        <f>TIME(R8,T8,)</f>
        <v>0</v>
      </c>
      <c r="AH8" s="314" t="str">
        <f>IF(AF8&gt;=AG8,"","ERR")</f>
        <v/>
      </c>
    </row>
    <row r="9" spans="1:39" ht="15" customHeight="1" x14ac:dyDescent="0.2">
      <c r="A9" s="471"/>
      <c r="B9" s="472"/>
      <c r="C9" s="417" t="s">
        <v>132</v>
      </c>
      <c r="D9" s="210"/>
      <c r="E9" s="211" t="str">
        <f>IF(AH8="ERR","研修時間を確認してください","")</f>
        <v/>
      </c>
      <c r="F9" s="210"/>
      <c r="G9" s="210"/>
      <c r="H9" s="211"/>
      <c r="I9" s="210"/>
      <c r="J9" s="210"/>
      <c r="K9" s="210"/>
      <c r="L9" s="210"/>
      <c r="M9" s="210"/>
      <c r="N9" s="210"/>
      <c r="O9" s="210"/>
      <c r="P9" s="210"/>
      <c r="Q9" s="212" t="str">
        <f>IF(AH9="ERR","助成対象研修人数を入力してください","")</f>
        <v/>
      </c>
      <c r="R9" s="213"/>
      <c r="S9" s="213"/>
      <c r="T9" s="213"/>
      <c r="U9" s="213"/>
      <c r="V9" s="213"/>
      <c r="W9" s="213"/>
      <c r="X9" s="214"/>
      <c r="AB9" s="78"/>
      <c r="AC9" s="86"/>
      <c r="AD9" s="86"/>
      <c r="AE9" s="86"/>
      <c r="AF9" s="84"/>
      <c r="AG9" s="84"/>
      <c r="AH9" s="314" t="str">
        <f>IF(W8&lt;&gt;"","",IF(R8&lt;&gt;"","ERR",""))</f>
        <v/>
      </c>
      <c r="AJ9" s="256"/>
      <c r="AL9" s="87"/>
      <c r="AM9" s="88"/>
    </row>
    <row r="10" spans="1:39" ht="24" customHeight="1" thickBot="1" x14ac:dyDescent="0.25">
      <c r="A10" s="471"/>
      <c r="B10" s="472"/>
      <c r="C10" s="418"/>
      <c r="D10" s="464"/>
      <c r="E10" s="465"/>
      <c r="F10" s="465"/>
      <c r="G10" s="465"/>
      <c r="H10" s="465"/>
      <c r="I10" s="465"/>
      <c r="J10" s="465"/>
      <c r="K10" s="465"/>
      <c r="L10" s="465"/>
      <c r="M10" s="465"/>
      <c r="N10" s="465"/>
      <c r="O10" s="465"/>
      <c r="P10" s="465"/>
      <c r="Q10" s="465"/>
      <c r="R10" s="465"/>
      <c r="S10" s="465"/>
      <c r="T10" s="465"/>
      <c r="U10" s="465"/>
      <c r="V10" s="465"/>
      <c r="W10" s="465"/>
      <c r="X10" s="466"/>
      <c r="AB10" s="78"/>
      <c r="AC10" s="86"/>
      <c r="AD10" s="86"/>
      <c r="AE10" s="86"/>
      <c r="AF10" s="84"/>
      <c r="AG10" s="84"/>
      <c r="AH10" s="314"/>
      <c r="AJ10" s="256"/>
      <c r="AL10" s="87"/>
      <c r="AM10" s="88"/>
    </row>
    <row r="11" spans="1:39" ht="24" customHeight="1" thickBot="1" x14ac:dyDescent="0.2">
      <c r="A11" s="473"/>
      <c r="B11" s="474"/>
      <c r="C11" s="250" t="s">
        <v>129</v>
      </c>
      <c r="D11" s="467"/>
      <c r="E11" s="467"/>
      <c r="F11" s="467"/>
      <c r="G11" s="467"/>
      <c r="H11" s="467"/>
      <c r="I11" s="467"/>
      <c r="J11" s="467"/>
      <c r="K11" s="467"/>
      <c r="L11" s="467"/>
      <c r="M11" s="467"/>
      <c r="N11" s="467"/>
      <c r="O11" s="467"/>
      <c r="P11" s="467"/>
      <c r="Q11" s="467"/>
      <c r="R11" s="467"/>
      <c r="S11" s="467"/>
      <c r="T11" s="467"/>
      <c r="U11" s="467"/>
      <c r="V11" s="467"/>
      <c r="W11" s="467"/>
      <c r="X11" s="468"/>
      <c r="AB11" s="78"/>
      <c r="AC11" s="86"/>
      <c r="AD11" s="86"/>
      <c r="AE11" s="86"/>
      <c r="AF11" s="84"/>
      <c r="AG11" s="84"/>
      <c r="AH11" s="314"/>
      <c r="AL11" s="87"/>
      <c r="AM11" s="88"/>
    </row>
    <row r="12" spans="1:39" ht="29.25" customHeight="1" x14ac:dyDescent="0.15">
      <c r="A12" s="469"/>
      <c r="B12" s="470"/>
      <c r="C12" s="206" t="s">
        <v>133</v>
      </c>
      <c r="D12" s="215"/>
      <c r="E12" s="204" t="s">
        <v>67</v>
      </c>
      <c r="F12" s="215"/>
      <c r="G12" s="204" t="s">
        <v>86</v>
      </c>
      <c r="H12" s="215"/>
      <c r="I12" s="204" t="s">
        <v>67</v>
      </c>
      <c r="J12" s="215"/>
      <c r="K12" s="205" t="s">
        <v>87</v>
      </c>
      <c r="L12" s="207" t="s">
        <v>68</v>
      </c>
      <c r="M12" s="216"/>
      <c r="N12" s="203" t="s">
        <v>88</v>
      </c>
      <c r="O12" s="215"/>
      <c r="P12" s="203" t="s">
        <v>87</v>
      </c>
      <c r="Q12" s="207" t="s">
        <v>130</v>
      </c>
      <c r="R12" s="249"/>
      <c r="S12" s="203" t="s">
        <v>88</v>
      </c>
      <c r="T12" s="215"/>
      <c r="U12" s="203" t="s">
        <v>87</v>
      </c>
      <c r="V12" s="207" t="s">
        <v>127</v>
      </c>
      <c r="W12" s="217"/>
      <c r="X12" s="208" t="s">
        <v>37</v>
      </c>
      <c r="Z12" s="133"/>
      <c r="AA12" s="132"/>
      <c r="AC12" s="132">
        <f>IF(OR(D12="",F12=""),0,TIME(D12,F12,0))</f>
        <v>0</v>
      </c>
      <c r="AD12" s="132">
        <f>IF(OR(D12="",F12="",H12="",J12=""),0,TIME(H12,J12,0))</f>
        <v>0</v>
      </c>
      <c r="AE12" s="132">
        <f>IF(OR(D12="",F12=""),0,TIME(M12,O12,0))</f>
        <v>0</v>
      </c>
      <c r="AF12" s="137">
        <f>AD12-AC12-AE12</f>
        <v>0</v>
      </c>
      <c r="AG12" s="137">
        <f>TIME(R12,T12,)</f>
        <v>0</v>
      </c>
      <c r="AH12" s="314" t="str">
        <f>IF(AF12&gt;=AG12,"","ERR")</f>
        <v/>
      </c>
    </row>
    <row r="13" spans="1:39" ht="15" customHeight="1" x14ac:dyDescent="0.2">
      <c r="A13" s="471"/>
      <c r="B13" s="472"/>
      <c r="C13" s="417" t="s">
        <v>132</v>
      </c>
      <c r="D13" s="210"/>
      <c r="E13" s="211" t="str">
        <f>IF(AH12="ERR","研修時間を確認してください","")</f>
        <v/>
      </c>
      <c r="F13" s="210"/>
      <c r="G13" s="210"/>
      <c r="H13" s="211"/>
      <c r="I13" s="210"/>
      <c r="J13" s="210"/>
      <c r="K13" s="210"/>
      <c r="L13" s="210"/>
      <c r="M13" s="210"/>
      <c r="N13" s="210"/>
      <c r="O13" s="210"/>
      <c r="P13" s="210"/>
      <c r="Q13" s="212" t="str">
        <f>IF(AH13="ERR","助成対象研修人数を入力してください","")</f>
        <v/>
      </c>
      <c r="R13" s="213"/>
      <c r="S13" s="213"/>
      <c r="T13" s="213"/>
      <c r="U13" s="213"/>
      <c r="V13" s="213"/>
      <c r="W13" s="213"/>
      <c r="X13" s="214"/>
      <c r="AB13" s="78"/>
      <c r="AC13" s="86"/>
      <c r="AD13" s="86"/>
      <c r="AE13" s="86"/>
      <c r="AF13" s="84"/>
      <c r="AG13" s="84"/>
      <c r="AH13" s="314" t="str">
        <f>IF(W12&lt;&gt;"","",IF(R12&lt;&gt;"","ERR",""))</f>
        <v/>
      </c>
      <c r="AJ13" s="256"/>
      <c r="AL13" s="87"/>
      <c r="AM13" s="88"/>
    </row>
    <row r="14" spans="1:39" ht="24" customHeight="1" thickBot="1" x14ac:dyDescent="0.25">
      <c r="A14" s="471"/>
      <c r="B14" s="472"/>
      <c r="C14" s="418"/>
      <c r="D14" s="464"/>
      <c r="E14" s="465"/>
      <c r="F14" s="465"/>
      <c r="G14" s="465"/>
      <c r="H14" s="465"/>
      <c r="I14" s="465"/>
      <c r="J14" s="465"/>
      <c r="K14" s="465"/>
      <c r="L14" s="465"/>
      <c r="M14" s="465"/>
      <c r="N14" s="465"/>
      <c r="O14" s="465"/>
      <c r="P14" s="465"/>
      <c r="Q14" s="465"/>
      <c r="R14" s="465"/>
      <c r="S14" s="465"/>
      <c r="T14" s="465"/>
      <c r="U14" s="465"/>
      <c r="V14" s="465"/>
      <c r="W14" s="465"/>
      <c r="X14" s="466"/>
      <c r="AB14" s="78"/>
      <c r="AC14" s="86"/>
      <c r="AD14" s="86"/>
      <c r="AE14" s="86"/>
      <c r="AF14" s="84"/>
      <c r="AG14" s="84"/>
      <c r="AH14" s="314"/>
      <c r="AJ14" s="256"/>
      <c r="AL14" s="87"/>
      <c r="AM14" s="88"/>
    </row>
    <row r="15" spans="1:39" ht="24" customHeight="1" thickBot="1" x14ac:dyDescent="0.2">
      <c r="A15" s="473"/>
      <c r="B15" s="474"/>
      <c r="C15" s="250"/>
      <c r="D15" s="467"/>
      <c r="E15" s="467"/>
      <c r="F15" s="467"/>
      <c r="G15" s="467"/>
      <c r="H15" s="467"/>
      <c r="I15" s="467"/>
      <c r="J15" s="467"/>
      <c r="K15" s="467"/>
      <c r="L15" s="467"/>
      <c r="M15" s="467"/>
      <c r="N15" s="467"/>
      <c r="O15" s="467"/>
      <c r="P15" s="467"/>
      <c r="Q15" s="467"/>
      <c r="R15" s="467"/>
      <c r="S15" s="467"/>
      <c r="T15" s="467"/>
      <c r="U15" s="467"/>
      <c r="V15" s="467"/>
      <c r="W15" s="467"/>
      <c r="X15" s="468"/>
      <c r="AB15" s="78"/>
      <c r="AC15" s="86"/>
      <c r="AD15" s="86"/>
      <c r="AE15" s="86"/>
      <c r="AF15" s="84"/>
      <c r="AG15" s="84"/>
      <c r="AH15" s="314"/>
      <c r="AL15" s="87"/>
      <c r="AM15" s="88"/>
    </row>
    <row r="16" spans="1:39" ht="29.25" customHeight="1" x14ac:dyDescent="0.15">
      <c r="A16" s="469"/>
      <c r="B16" s="470"/>
      <c r="C16" s="206" t="s">
        <v>133</v>
      </c>
      <c r="D16" s="215"/>
      <c r="E16" s="204" t="s">
        <v>67</v>
      </c>
      <c r="F16" s="215"/>
      <c r="G16" s="204" t="s">
        <v>86</v>
      </c>
      <c r="H16" s="215"/>
      <c r="I16" s="204" t="s">
        <v>67</v>
      </c>
      <c r="J16" s="215"/>
      <c r="K16" s="205" t="s">
        <v>87</v>
      </c>
      <c r="L16" s="207" t="s">
        <v>68</v>
      </c>
      <c r="M16" s="216"/>
      <c r="N16" s="203" t="s">
        <v>88</v>
      </c>
      <c r="O16" s="215"/>
      <c r="P16" s="203" t="s">
        <v>87</v>
      </c>
      <c r="Q16" s="207" t="s">
        <v>130</v>
      </c>
      <c r="R16" s="249"/>
      <c r="S16" s="203" t="s">
        <v>88</v>
      </c>
      <c r="T16" s="215"/>
      <c r="U16" s="203" t="s">
        <v>87</v>
      </c>
      <c r="V16" s="207" t="s">
        <v>127</v>
      </c>
      <c r="W16" s="217"/>
      <c r="X16" s="208" t="s">
        <v>37</v>
      </c>
      <c r="Z16" s="133"/>
      <c r="AA16" s="132"/>
      <c r="AC16" s="132">
        <f>IF(OR(D16="",F16=""),0,TIME(D16,F16,0))</f>
        <v>0</v>
      </c>
      <c r="AD16" s="132">
        <f>IF(OR(D16="",F16="",H16="",J16=""),0,TIME(H16,J16,0))</f>
        <v>0</v>
      </c>
      <c r="AE16" s="132">
        <f>IF(OR(D16="",F16=""),0,TIME(M16,O16,0))</f>
        <v>0</v>
      </c>
      <c r="AF16" s="137">
        <f>AD16-AC16-AE16</f>
        <v>0</v>
      </c>
      <c r="AG16" s="137">
        <f>TIME(R16,T16,)</f>
        <v>0</v>
      </c>
      <c r="AH16" s="314" t="str">
        <f>IF(AF16&gt;=AG16,"","ERR")</f>
        <v/>
      </c>
    </row>
    <row r="17" spans="1:39" ht="15" customHeight="1" x14ac:dyDescent="0.2">
      <c r="A17" s="471"/>
      <c r="B17" s="472"/>
      <c r="C17" s="417" t="s">
        <v>132</v>
      </c>
      <c r="D17" s="210"/>
      <c r="E17" s="211" t="str">
        <f>IF(AH16="ERR","研修時間を確認してください","")</f>
        <v/>
      </c>
      <c r="F17" s="210"/>
      <c r="G17" s="210"/>
      <c r="H17" s="211"/>
      <c r="I17" s="210"/>
      <c r="J17" s="210"/>
      <c r="K17" s="210"/>
      <c r="L17" s="210"/>
      <c r="M17" s="210"/>
      <c r="N17" s="210"/>
      <c r="O17" s="210"/>
      <c r="P17" s="210"/>
      <c r="Q17" s="212" t="str">
        <f>IF(AH17="ERR","助成対象研修人数を入力してください","")</f>
        <v/>
      </c>
      <c r="R17" s="213"/>
      <c r="S17" s="213"/>
      <c r="T17" s="213"/>
      <c r="U17" s="213"/>
      <c r="V17" s="213"/>
      <c r="W17" s="213"/>
      <c r="X17" s="214"/>
      <c r="AB17" s="78"/>
      <c r="AC17" s="86"/>
      <c r="AD17" s="86"/>
      <c r="AE17" s="86"/>
      <c r="AF17" s="84"/>
      <c r="AG17" s="84"/>
      <c r="AH17" s="314" t="str">
        <f>IF(W16&lt;&gt;"","",IF(R16&lt;&gt;"","ERR",""))</f>
        <v/>
      </c>
      <c r="AJ17" s="256"/>
      <c r="AL17" s="87"/>
      <c r="AM17" s="88"/>
    </row>
    <row r="18" spans="1:39" ht="24" customHeight="1" thickBot="1" x14ac:dyDescent="0.25">
      <c r="A18" s="471"/>
      <c r="B18" s="472"/>
      <c r="C18" s="418"/>
      <c r="D18" s="464"/>
      <c r="E18" s="465"/>
      <c r="F18" s="465"/>
      <c r="G18" s="465"/>
      <c r="H18" s="465"/>
      <c r="I18" s="465"/>
      <c r="J18" s="465"/>
      <c r="K18" s="465"/>
      <c r="L18" s="465"/>
      <c r="M18" s="465"/>
      <c r="N18" s="465"/>
      <c r="O18" s="465"/>
      <c r="P18" s="465"/>
      <c r="Q18" s="465"/>
      <c r="R18" s="465"/>
      <c r="S18" s="465"/>
      <c r="T18" s="465"/>
      <c r="U18" s="465"/>
      <c r="V18" s="465"/>
      <c r="W18" s="465"/>
      <c r="X18" s="466"/>
      <c r="AB18" s="78"/>
      <c r="AC18" s="86"/>
      <c r="AD18" s="86"/>
      <c r="AE18" s="86"/>
      <c r="AF18" s="84"/>
      <c r="AG18" s="84"/>
      <c r="AH18" s="314"/>
      <c r="AJ18" s="256"/>
      <c r="AL18" s="87"/>
      <c r="AM18" s="88"/>
    </row>
    <row r="19" spans="1:39" ht="24" customHeight="1" thickBot="1" x14ac:dyDescent="0.2">
      <c r="A19" s="473"/>
      <c r="B19" s="474"/>
      <c r="C19" s="250"/>
      <c r="D19" s="467"/>
      <c r="E19" s="467"/>
      <c r="F19" s="467"/>
      <c r="G19" s="467"/>
      <c r="H19" s="467"/>
      <c r="I19" s="467"/>
      <c r="J19" s="467"/>
      <c r="K19" s="467"/>
      <c r="L19" s="467"/>
      <c r="M19" s="467"/>
      <c r="N19" s="467"/>
      <c r="O19" s="467"/>
      <c r="P19" s="467"/>
      <c r="Q19" s="467"/>
      <c r="R19" s="467"/>
      <c r="S19" s="467"/>
      <c r="T19" s="467"/>
      <c r="U19" s="467"/>
      <c r="V19" s="467"/>
      <c r="W19" s="467"/>
      <c r="X19" s="468"/>
      <c r="AB19" s="78"/>
      <c r="AC19" s="86"/>
      <c r="AD19" s="86"/>
      <c r="AE19" s="86"/>
      <c r="AF19" s="84"/>
      <c r="AG19" s="84"/>
      <c r="AH19" s="314"/>
      <c r="AL19" s="87"/>
      <c r="AM19" s="88"/>
    </row>
    <row r="20" spans="1:39" ht="29.25" customHeight="1" x14ac:dyDescent="0.15">
      <c r="A20" s="469"/>
      <c r="B20" s="470"/>
      <c r="C20" s="206" t="s">
        <v>133</v>
      </c>
      <c r="D20" s="215"/>
      <c r="E20" s="204" t="s">
        <v>67</v>
      </c>
      <c r="F20" s="215"/>
      <c r="G20" s="204" t="s">
        <v>86</v>
      </c>
      <c r="H20" s="215"/>
      <c r="I20" s="204" t="s">
        <v>67</v>
      </c>
      <c r="J20" s="215"/>
      <c r="K20" s="205" t="s">
        <v>87</v>
      </c>
      <c r="L20" s="207" t="s">
        <v>68</v>
      </c>
      <c r="M20" s="216"/>
      <c r="N20" s="203" t="s">
        <v>88</v>
      </c>
      <c r="O20" s="215"/>
      <c r="P20" s="203" t="s">
        <v>87</v>
      </c>
      <c r="Q20" s="207" t="s">
        <v>130</v>
      </c>
      <c r="R20" s="249"/>
      <c r="S20" s="203" t="s">
        <v>88</v>
      </c>
      <c r="T20" s="215"/>
      <c r="U20" s="203" t="s">
        <v>87</v>
      </c>
      <c r="V20" s="207" t="s">
        <v>127</v>
      </c>
      <c r="W20" s="217"/>
      <c r="X20" s="208" t="s">
        <v>37</v>
      </c>
      <c r="Z20" s="133"/>
      <c r="AA20" s="132"/>
      <c r="AC20" s="132">
        <f>IF(OR(D20="",F20=""),0,TIME(D20,F20,0))</f>
        <v>0</v>
      </c>
      <c r="AD20" s="132">
        <f>IF(OR(D20="",F20="",H20="",J20=""),0,TIME(H20,J20,0))</f>
        <v>0</v>
      </c>
      <c r="AE20" s="132">
        <f>IF(OR(D20="",F20=""),0,TIME(M20,O20,0))</f>
        <v>0</v>
      </c>
      <c r="AF20" s="137">
        <f>AD20-AC20-AE20</f>
        <v>0</v>
      </c>
      <c r="AG20" s="137">
        <f>TIME(R20,T20,)</f>
        <v>0</v>
      </c>
      <c r="AH20" s="314" t="str">
        <f>IF(AF20&gt;=AG20,"","ERR")</f>
        <v/>
      </c>
    </row>
    <row r="21" spans="1:39" ht="15" customHeight="1" x14ac:dyDescent="0.2">
      <c r="A21" s="471"/>
      <c r="B21" s="472"/>
      <c r="C21" s="417" t="s">
        <v>132</v>
      </c>
      <c r="D21" s="210"/>
      <c r="E21" s="211" t="str">
        <f>IF(AH20="ERR","研修時間を確認してください","")</f>
        <v/>
      </c>
      <c r="F21" s="210"/>
      <c r="G21" s="210"/>
      <c r="H21" s="211"/>
      <c r="I21" s="210"/>
      <c r="J21" s="210"/>
      <c r="K21" s="210"/>
      <c r="L21" s="210"/>
      <c r="M21" s="210"/>
      <c r="N21" s="210"/>
      <c r="O21" s="210"/>
      <c r="P21" s="210"/>
      <c r="Q21" s="212" t="str">
        <f>IF(AH21="ERR","助成対象研修人数を入力してください","")</f>
        <v/>
      </c>
      <c r="R21" s="213"/>
      <c r="S21" s="213"/>
      <c r="T21" s="213"/>
      <c r="U21" s="213"/>
      <c r="V21" s="213"/>
      <c r="W21" s="213"/>
      <c r="X21" s="214"/>
      <c r="AB21" s="78"/>
      <c r="AC21" s="86"/>
      <c r="AD21" s="86"/>
      <c r="AE21" s="86"/>
      <c r="AF21" s="84"/>
      <c r="AG21" s="84"/>
      <c r="AH21" s="314" t="str">
        <f>IF(W20&lt;&gt;"","",IF(R20&lt;&gt;"","ERR",""))</f>
        <v/>
      </c>
      <c r="AJ21" s="256"/>
      <c r="AL21" s="87"/>
      <c r="AM21" s="88"/>
    </row>
    <row r="22" spans="1:39" ht="24" customHeight="1" thickBot="1" x14ac:dyDescent="0.25">
      <c r="A22" s="471"/>
      <c r="B22" s="472"/>
      <c r="C22" s="418"/>
      <c r="D22" s="464"/>
      <c r="E22" s="465"/>
      <c r="F22" s="465"/>
      <c r="G22" s="465"/>
      <c r="H22" s="465"/>
      <c r="I22" s="465"/>
      <c r="J22" s="465"/>
      <c r="K22" s="465"/>
      <c r="L22" s="465"/>
      <c r="M22" s="465"/>
      <c r="N22" s="465"/>
      <c r="O22" s="465"/>
      <c r="P22" s="465"/>
      <c r="Q22" s="465"/>
      <c r="R22" s="465"/>
      <c r="S22" s="465"/>
      <c r="T22" s="465"/>
      <c r="U22" s="465"/>
      <c r="V22" s="465"/>
      <c r="W22" s="465"/>
      <c r="X22" s="466"/>
      <c r="AB22" s="78"/>
      <c r="AC22" s="86"/>
      <c r="AD22" s="86"/>
      <c r="AE22" s="86"/>
      <c r="AF22" s="84"/>
      <c r="AG22" s="84"/>
      <c r="AH22" s="314"/>
      <c r="AJ22" s="256"/>
      <c r="AL22" s="87"/>
      <c r="AM22" s="88"/>
    </row>
    <row r="23" spans="1:39" ht="24" customHeight="1" thickBot="1" x14ac:dyDescent="0.2">
      <c r="A23" s="473"/>
      <c r="B23" s="474"/>
      <c r="C23" s="250"/>
      <c r="D23" s="467"/>
      <c r="E23" s="467"/>
      <c r="F23" s="467"/>
      <c r="G23" s="467"/>
      <c r="H23" s="467"/>
      <c r="I23" s="467"/>
      <c r="J23" s="467"/>
      <c r="K23" s="467"/>
      <c r="L23" s="467"/>
      <c r="M23" s="467"/>
      <c r="N23" s="467"/>
      <c r="O23" s="467"/>
      <c r="P23" s="467"/>
      <c r="Q23" s="467"/>
      <c r="R23" s="467"/>
      <c r="S23" s="467"/>
      <c r="T23" s="467"/>
      <c r="U23" s="467"/>
      <c r="V23" s="467"/>
      <c r="W23" s="467"/>
      <c r="X23" s="468"/>
      <c r="AB23" s="78"/>
      <c r="AC23" s="86"/>
      <c r="AD23" s="86"/>
      <c r="AE23" s="86"/>
      <c r="AF23" s="84"/>
      <c r="AG23" s="84"/>
      <c r="AH23" s="314"/>
      <c r="AL23" s="87"/>
      <c r="AM23" s="88"/>
    </row>
    <row r="24" spans="1:39" ht="29.25" customHeight="1" x14ac:dyDescent="0.15">
      <c r="A24" s="469"/>
      <c r="B24" s="470"/>
      <c r="C24" s="206" t="s">
        <v>133</v>
      </c>
      <c r="D24" s="215"/>
      <c r="E24" s="204" t="s">
        <v>67</v>
      </c>
      <c r="F24" s="215"/>
      <c r="G24" s="204" t="s">
        <v>86</v>
      </c>
      <c r="H24" s="215"/>
      <c r="I24" s="204" t="s">
        <v>67</v>
      </c>
      <c r="J24" s="215"/>
      <c r="K24" s="205" t="s">
        <v>87</v>
      </c>
      <c r="L24" s="207" t="s">
        <v>68</v>
      </c>
      <c r="M24" s="216"/>
      <c r="N24" s="203" t="s">
        <v>88</v>
      </c>
      <c r="O24" s="215"/>
      <c r="P24" s="203" t="s">
        <v>87</v>
      </c>
      <c r="Q24" s="207" t="s">
        <v>130</v>
      </c>
      <c r="R24" s="249"/>
      <c r="S24" s="203" t="s">
        <v>88</v>
      </c>
      <c r="T24" s="215"/>
      <c r="U24" s="203" t="s">
        <v>87</v>
      </c>
      <c r="V24" s="207" t="s">
        <v>127</v>
      </c>
      <c r="W24" s="217"/>
      <c r="X24" s="208" t="s">
        <v>37</v>
      </c>
      <c r="Z24" s="133"/>
      <c r="AA24" s="132"/>
      <c r="AC24" s="132">
        <f>IF(OR(D24="",F24=""),0,TIME(D24,F24,0))</f>
        <v>0</v>
      </c>
      <c r="AD24" s="132">
        <f>IF(OR(D24="",F24="",H24="",J24=""),0,TIME(H24,J24,0))</f>
        <v>0</v>
      </c>
      <c r="AE24" s="132">
        <f>IF(OR(D24="",F24=""),0,TIME(M24,O24,0))</f>
        <v>0</v>
      </c>
      <c r="AF24" s="137">
        <f>AD24-AC24-AE24</f>
        <v>0</v>
      </c>
      <c r="AG24" s="137">
        <f>TIME(R24,T24,)</f>
        <v>0</v>
      </c>
      <c r="AH24" s="314" t="str">
        <f>IF(AF24&gt;=AG24,"","ERR")</f>
        <v/>
      </c>
    </row>
    <row r="25" spans="1:39" ht="15" customHeight="1" x14ac:dyDescent="0.2">
      <c r="A25" s="471"/>
      <c r="B25" s="472"/>
      <c r="C25" s="417" t="s">
        <v>132</v>
      </c>
      <c r="D25" s="210"/>
      <c r="E25" s="211" t="str">
        <f>IF(AH24="ERR","研修時間を確認してください","")</f>
        <v/>
      </c>
      <c r="F25" s="210"/>
      <c r="G25" s="210"/>
      <c r="H25" s="211"/>
      <c r="I25" s="210"/>
      <c r="J25" s="210"/>
      <c r="K25" s="210"/>
      <c r="L25" s="210"/>
      <c r="M25" s="210"/>
      <c r="N25" s="210"/>
      <c r="O25" s="210"/>
      <c r="P25" s="210"/>
      <c r="Q25" s="212" t="str">
        <f>IF(AH25="ERR","助成対象研修人数を入力してください","")</f>
        <v/>
      </c>
      <c r="R25" s="213"/>
      <c r="S25" s="213"/>
      <c r="T25" s="213"/>
      <c r="U25" s="213"/>
      <c r="V25" s="213"/>
      <c r="W25" s="213"/>
      <c r="X25" s="214"/>
      <c r="AB25" s="78"/>
      <c r="AC25" s="86"/>
      <c r="AD25" s="86"/>
      <c r="AE25" s="86"/>
      <c r="AF25" s="84"/>
      <c r="AG25" s="84"/>
      <c r="AH25" s="314" t="str">
        <f>IF(W24&lt;&gt;"","",IF(R24&lt;&gt;"","ERR",""))</f>
        <v/>
      </c>
      <c r="AJ25" s="256"/>
      <c r="AL25" s="87"/>
      <c r="AM25" s="88"/>
    </row>
    <row r="26" spans="1:39" ht="24" customHeight="1" thickBot="1" x14ac:dyDescent="0.25">
      <c r="A26" s="471"/>
      <c r="B26" s="472"/>
      <c r="C26" s="418"/>
      <c r="D26" s="464"/>
      <c r="E26" s="465"/>
      <c r="F26" s="465"/>
      <c r="G26" s="465"/>
      <c r="H26" s="465"/>
      <c r="I26" s="465"/>
      <c r="J26" s="465"/>
      <c r="K26" s="465"/>
      <c r="L26" s="465"/>
      <c r="M26" s="465"/>
      <c r="N26" s="465"/>
      <c r="O26" s="465"/>
      <c r="P26" s="465"/>
      <c r="Q26" s="465"/>
      <c r="R26" s="465"/>
      <c r="S26" s="465"/>
      <c r="T26" s="465"/>
      <c r="U26" s="465"/>
      <c r="V26" s="465"/>
      <c r="W26" s="465"/>
      <c r="X26" s="466"/>
      <c r="AB26" s="78"/>
      <c r="AC26" s="86"/>
      <c r="AD26" s="86"/>
      <c r="AE26" s="86"/>
      <c r="AF26" s="84"/>
      <c r="AG26" s="84"/>
      <c r="AH26" s="314"/>
      <c r="AJ26" s="256"/>
      <c r="AL26" s="87"/>
      <c r="AM26" s="88"/>
    </row>
    <row r="27" spans="1:39" ht="24" customHeight="1" thickBot="1" x14ac:dyDescent="0.2">
      <c r="A27" s="473"/>
      <c r="B27" s="474"/>
      <c r="C27" s="250"/>
      <c r="D27" s="467"/>
      <c r="E27" s="467"/>
      <c r="F27" s="467"/>
      <c r="G27" s="467"/>
      <c r="H27" s="467"/>
      <c r="I27" s="467"/>
      <c r="J27" s="467"/>
      <c r="K27" s="467"/>
      <c r="L27" s="467"/>
      <c r="M27" s="467"/>
      <c r="N27" s="467"/>
      <c r="O27" s="467"/>
      <c r="P27" s="467"/>
      <c r="Q27" s="467"/>
      <c r="R27" s="467"/>
      <c r="S27" s="467"/>
      <c r="T27" s="467"/>
      <c r="U27" s="467"/>
      <c r="V27" s="467"/>
      <c r="W27" s="467"/>
      <c r="X27" s="468"/>
      <c r="AB27" s="78"/>
      <c r="AC27" s="86"/>
      <c r="AD27" s="86"/>
      <c r="AE27" s="86"/>
      <c r="AF27" s="84"/>
      <c r="AG27" s="84"/>
      <c r="AH27" s="314"/>
      <c r="AL27" s="87"/>
      <c r="AM27" s="88"/>
    </row>
    <row r="28" spans="1:39" ht="29.25" customHeight="1" x14ac:dyDescent="0.15">
      <c r="A28" s="469"/>
      <c r="B28" s="470"/>
      <c r="C28" s="206" t="s">
        <v>133</v>
      </c>
      <c r="D28" s="215"/>
      <c r="E28" s="204" t="s">
        <v>67</v>
      </c>
      <c r="F28" s="215"/>
      <c r="G28" s="204" t="s">
        <v>86</v>
      </c>
      <c r="H28" s="215"/>
      <c r="I28" s="204" t="s">
        <v>67</v>
      </c>
      <c r="J28" s="215"/>
      <c r="K28" s="205" t="s">
        <v>87</v>
      </c>
      <c r="L28" s="207" t="s">
        <v>68</v>
      </c>
      <c r="M28" s="216"/>
      <c r="N28" s="203" t="s">
        <v>88</v>
      </c>
      <c r="O28" s="215"/>
      <c r="P28" s="203" t="s">
        <v>87</v>
      </c>
      <c r="Q28" s="207" t="s">
        <v>130</v>
      </c>
      <c r="R28" s="249"/>
      <c r="S28" s="203" t="s">
        <v>88</v>
      </c>
      <c r="T28" s="215"/>
      <c r="U28" s="203" t="s">
        <v>87</v>
      </c>
      <c r="V28" s="207" t="s">
        <v>127</v>
      </c>
      <c r="W28" s="217"/>
      <c r="X28" s="208" t="s">
        <v>37</v>
      </c>
      <c r="Z28" s="133"/>
      <c r="AA28" s="132"/>
      <c r="AC28" s="132">
        <f>IF(OR(D28="",F28=""),0,TIME(D28,F28,0))</f>
        <v>0</v>
      </c>
      <c r="AD28" s="132">
        <f>IF(OR(D28="",F28="",H28="",J28=""),0,TIME(H28,J28,0))</f>
        <v>0</v>
      </c>
      <c r="AE28" s="132">
        <f>IF(OR(D28="",F28=""),0,TIME(M28,O28,0))</f>
        <v>0</v>
      </c>
      <c r="AF28" s="137">
        <f>AD28-AC28-AE28</f>
        <v>0</v>
      </c>
      <c r="AG28" s="137">
        <f>TIME(R28,T28,)</f>
        <v>0</v>
      </c>
      <c r="AH28" s="314" t="str">
        <f>IF(AF28&gt;=AG28,"","ERR")</f>
        <v/>
      </c>
    </row>
    <row r="29" spans="1:39" ht="15" customHeight="1" x14ac:dyDescent="0.2">
      <c r="A29" s="471"/>
      <c r="B29" s="472"/>
      <c r="C29" s="417" t="s">
        <v>132</v>
      </c>
      <c r="D29" s="210"/>
      <c r="E29" s="211" t="str">
        <f>IF(AH28="ERR","研修時間を確認してください","")</f>
        <v/>
      </c>
      <c r="F29" s="210"/>
      <c r="G29" s="210"/>
      <c r="H29" s="211"/>
      <c r="I29" s="210"/>
      <c r="J29" s="210"/>
      <c r="K29" s="210"/>
      <c r="L29" s="210"/>
      <c r="M29" s="210"/>
      <c r="N29" s="210"/>
      <c r="O29" s="210"/>
      <c r="P29" s="210"/>
      <c r="Q29" s="212" t="str">
        <f>IF(AH29="ERR","助成対象研修人数を入力してください","")</f>
        <v/>
      </c>
      <c r="R29" s="213"/>
      <c r="S29" s="213"/>
      <c r="T29" s="213"/>
      <c r="U29" s="213"/>
      <c r="V29" s="213"/>
      <c r="W29" s="213"/>
      <c r="X29" s="214"/>
      <c r="AB29" s="78"/>
      <c r="AC29" s="86"/>
      <c r="AD29" s="86"/>
      <c r="AE29" s="86"/>
      <c r="AF29" s="84"/>
      <c r="AG29" s="84"/>
      <c r="AH29" s="314" t="str">
        <f>IF(W28&lt;&gt;"","",IF(R28&lt;&gt;"","ERR",""))</f>
        <v/>
      </c>
      <c r="AJ29" s="256"/>
      <c r="AL29" s="87"/>
      <c r="AM29" s="88"/>
    </row>
    <row r="30" spans="1:39" ht="24" customHeight="1" thickBot="1" x14ac:dyDescent="0.25">
      <c r="A30" s="471"/>
      <c r="B30" s="472"/>
      <c r="C30" s="418"/>
      <c r="D30" s="464"/>
      <c r="E30" s="465"/>
      <c r="F30" s="465"/>
      <c r="G30" s="465"/>
      <c r="H30" s="465"/>
      <c r="I30" s="465"/>
      <c r="J30" s="465"/>
      <c r="K30" s="465"/>
      <c r="L30" s="465"/>
      <c r="M30" s="465"/>
      <c r="N30" s="465"/>
      <c r="O30" s="465"/>
      <c r="P30" s="465"/>
      <c r="Q30" s="465"/>
      <c r="R30" s="465"/>
      <c r="S30" s="465"/>
      <c r="T30" s="465"/>
      <c r="U30" s="465"/>
      <c r="V30" s="465"/>
      <c r="W30" s="465"/>
      <c r="X30" s="466"/>
      <c r="AB30" s="78"/>
      <c r="AC30" s="86"/>
      <c r="AD30" s="86"/>
      <c r="AE30" s="86"/>
      <c r="AF30" s="84"/>
      <c r="AG30" s="84"/>
      <c r="AH30" s="314"/>
      <c r="AJ30" s="256"/>
      <c r="AL30" s="87"/>
      <c r="AM30" s="88"/>
    </row>
    <row r="31" spans="1:39" ht="24" customHeight="1" thickBot="1" x14ac:dyDescent="0.2">
      <c r="A31" s="473"/>
      <c r="B31" s="474"/>
      <c r="C31" s="250"/>
      <c r="D31" s="467"/>
      <c r="E31" s="467"/>
      <c r="F31" s="467"/>
      <c r="G31" s="467"/>
      <c r="H31" s="467"/>
      <c r="I31" s="467"/>
      <c r="J31" s="467"/>
      <c r="K31" s="467"/>
      <c r="L31" s="467"/>
      <c r="M31" s="467"/>
      <c r="N31" s="467"/>
      <c r="O31" s="467"/>
      <c r="P31" s="467"/>
      <c r="Q31" s="467"/>
      <c r="R31" s="467"/>
      <c r="S31" s="467"/>
      <c r="T31" s="467"/>
      <c r="U31" s="467"/>
      <c r="V31" s="467"/>
      <c r="W31" s="467"/>
      <c r="X31" s="468"/>
      <c r="AB31" s="78"/>
      <c r="AC31" s="86"/>
      <c r="AD31" s="86"/>
      <c r="AE31" s="86"/>
      <c r="AF31" s="84"/>
      <c r="AG31" s="84"/>
      <c r="AH31" s="314"/>
      <c r="AL31" s="87"/>
      <c r="AM31" s="88"/>
    </row>
    <row r="32" spans="1:39" ht="29.25" customHeight="1" x14ac:dyDescent="0.15">
      <c r="A32" s="469"/>
      <c r="B32" s="470"/>
      <c r="C32" s="206" t="s">
        <v>133</v>
      </c>
      <c r="D32" s="215"/>
      <c r="E32" s="204" t="s">
        <v>67</v>
      </c>
      <c r="F32" s="215"/>
      <c r="G32" s="204" t="s">
        <v>86</v>
      </c>
      <c r="H32" s="215"/>
      <c r="I32" s="204" t="s">
        <v>67</v>
      </c>
      <c r="J32" s="215"/>
      <c r="K32" s="205" t="s">
        <v>87</v>
      </c>
      <c r="L32" s="207" t="s">
        <v>68</v>
      </c>
      <c r="M32" s="216"/>
      <c r="N32" s="203" t="s">
        <v>88</v>
      </c>
      <c r="O32" s="215"/>
      <c r="P32" s="203" t="s">
        <v>87</v>
      </c>
      <c r="Q32" s="207" t="s">
        <v>130</v>
      </c>
      <c r="R32" s="249"/>
      <c r="S32" s="203" t="s">
        <v>88</v>
      </c>
      <c r="T32" s="215"/>
      <c r="U32" s="203" t="s">
        <v>87</v>
      </c>
      <c r="V32" s="207" t="s">
        <v>127</v>
      </c>
      <c r="W32" s="217"/>
      <c r="X32" s="208" t="s">
        <v>37</v>
      </c>
      <c r="Z32" s="133"/>
      <c r="AA32" s="132"/>
      <c r="AC32" s="132">
        <f>IF(OR(D32="",F32=""),0,TIME(D32,F32,0))</f>
        <v>0</v>
      </c>
      <c r="AD32" s="132">
        <f>IF(OR(D32="",F32="",H32="",J32=""),0,TIME(H32,J32,0))</f>
        <v>0</v>
      </c>
      <c r="AE32" s="132">
        <f>IF(OR(D32="",F32=""),0,TIME(M32,O32,0))</f>
        <v>0</v>
      </c>
      <c r="AF32" s="137">
        <f>AD32-AC32-AE32</f>
        <v>0</v>
      </c>
      <c r="AG32" s="137">
        <f>TIME(R32,T32,)</f>
        <v>0</v>
      </c>
      <c r="AH32" s="314" t="str">
        <f>IF(AF32&gt;=AG32,"","ERR")</f>
        <v/>
      </c>
    </row>
    <row r="33" spans="1:39" ht="15" customHeight="1" x14ac:dyDescent="0.2">
      <c r="A33" s="471"/>
      <c r="B33" s="472"/>
      <c r="C33" s="417" t="s">
        <v>132</v>
      </c>
      <c r="D33" s="210"/>
      <c r="E33" s="211" t="str">
        <f>IF(AH32="ERR","研修時間を確認してください","")</f>
        <v/>
      </c>
      <c r="F33" s="210"/>
      <c r="G33" s="210"/>
      <c r="H33" s="211"/>
      <c r="I33" s="210"/>
      <c r="J33" s="210"/>
      <c r="K33" s="210"/>
      <c r="L33" s="210"/>
      <c r="M33" s="210"/>
      <c r="N33" s="210"/>
      <c r="O33" s="210"/>
      <c r="P33" s="210"/>
      <c r="Q33" s="212" t="str">
        <f>IF(AH33="ERR","助成対象研修人数を入力してください","")</f>
        <v/>
      </c>
      <c r="R33" s="213"/>
      <c r="S33" s="213"/>
      <c r="T33" s="213"/>
      <c r="U33" s="213"/>
      <c r="V33" s="213"/>
      <c r="W33" s="213"/>
      <c r="X33" s="214"/>
      <c r="AB33" s="78"/>
      <c r="AC33" s="86"/>
      <c r="AD33" s="86"/>
      <c r="AE33" s="86"/>
      <c r="AF33" s="84"/>
      <c r="AG33" s="84"/>
      <c r="AH33" s="314" t="str">
        <f>IF(W32&lt;&gt;"","",IF(R32&lt;&gt;"","ERR",""))</f>
        <v/>
      </c>
      <c r="AJ33" s="256"/>
      <c r="AL33" s="87"/>
      <c r="AM33" s="88"/>
    </row>
    <row r="34" spans="1:39" ht="24" customHeight="1" thickBot="1" x14ac:dyDescent="0.25">
      <c r="A34" s="471"/>
      <c r="B34" s="472"/>
      <c r="C34" s="418"/>
      <c r="D34" s="464"/>
      <c r="E34" s="465"/>
      <c r="F34" s="465"/>
      <c r="G34" s="465"/>
      <c r="H34" s="465"/>
      <c r="I34" s="465"/>
      <c r="J34" s="465"/>
      <c r="K34" s="465"/>
      <c r="L34" s="465"/>
      <c r="M34" s="465"/>
      <c r="N34" s="465"/>
      <c r="O34" s="465"/>
      <c r="P34" s="465"/>
      <c r="Q34" s="465"/>
      <c r="R34" s="465"/>
      <c r="S34" s="465"/>
      <c r="T34" s="465"/>
      <c r="U34" s="465"/>
      <c r="V34" s="465"/>
      <c r="W34" s="465"/>
      <c r="X34" s="466"/>
      <c r="AB34" s="78"/>
      <c r="AC34" s="86"/>
      <c r="AD34" s="86"/>
      <c r="AE34" s="86"/>
      <c r="AF34" s="84"/>
      <c r="AG34" s="84"/>
      <c r="AH34" s="314"/>
      <c r="AJ34" s="256"/>
      <c r="AL34" s="87"/>
      <c r="AM34" s="88"/>
    </row>
    <row r="35" spans="1:39" ht="24" customHeight="1" thickBot="1" x14ac:dyDescent="0.2">
      <c r="A35" s="473"/>
      <c r="B35" s="474"/>
      <c r="C35" s="250"/>
      <c r="D35" s="467"/>
      <c r="E35" s="467"/>
      <c r="F35" s="467"/>
      <c r="G35" s="467"/>
      <c r="H35" s="467"/>
      <c r="I35" s="467"/>
      <c r="J35" s="467"/>
      <c r="K35" s="467"/>
      <c r="L35" s="467"/>
      <c r="M35" s="467"/>
      <c r="N35" s="467"/>
      <c r="O35" s="467"/>
      <c r="P35" s="467"/>
      <c r="Q35" s="467"/>
      <c r="R35" s="467"/>
      <c r="S35" s="467"/>
      <c r="T35" s="467"/>
      <c r="U35" s="467"/>
      <c r="V35" s="467"/>
      <c r="W35" s="467"/>
      <c r="X35" s="468"/>
      <c r="AB35" s="78"/>
      <c r="AC35" s="86"/>
      <c r="AD35" s="86"/>
      <c r="AE35" s="86"/>
      <c r="AF35" s="84"/>
      <c r="AG35" s="84"/>
      <c r="AH35" s="314"/>
      <c r="AL35" s="87"/>
      <c r="AM35" s="88"/>
    </row>
    <row r="36" spans="1:39" ht="29.25" customHeight="1" x14ac:dyDescent="0.15">
      <c r="A36" s="469"/>
      <c r="B36" s="470"/>
      <c r="C36" s="206" t="s">
        <v>133</v>
      </c>
      <c r="D36" s="215"/>
      <c r="E36" s="204" t="s">
        <v>67</v>
      </c>
      <c r="F36" s="215"/>
      <c r="G36" s="204" t="s">
        <v>86</v>
      </c>
      <c r="H36" s="215"/>
      <c r="I36" s="204" t="s">
        <v>67</v>
      </c>
      <c r="J36" s="215"/>
      <c r="K36" s="205" t="s">
        <v>87</v>
      </c>
      <c r="L36" s="207" t="s">
        <v>68</v>
      </c>
      <c r="M36" s="216"/>
      <c r="N36" s="203" t="s">
        <v>88</v>
      </c>
      <c r="O36" s="215"/>
      <c r="P36" s="203" t="s">
        <v>87</v>
      </c>
      <c r="Q36" s="207" t="s">
        <v>130</v>
      </c>
      <c r="R36" s="249"/>
      <c r="S36" s="203" t="s">
        <v>88</v>
      </c>
      <c r="T36" s="215"/>
      <c r="U36" s="203" t="s">
        <v>87</v>
      </c>
      <c r="V36" s="207" t="s">
        <v>127</v>
      </c>
      <c r="W36" s="217"/>
      <c r="X36" s="208" t="s">
        <v>37</v>
      </c>
      <c r="Z36" s="133"/>
      <c r="AA36" s="132"/>
      <c r="AC36" s="132">
        <f>IF(OR(D36="",F36=""),0,TIME(D36,F36,0))</f>
        <v>0</v>
      </c>
      <c r="AD36" s="132">
        <f>IF(OR(D36="",F36="",H36="",J36=""),0,TIME(H36,J36,0))</f>
        <v>0</v>
      </c>
      <c r="AE36" s="132">
        <f>IF(OR(D36="",F36=""),0,TIME(M36,O36,0))</f>
        <v>0</v>
      </c>
      <c r="AF36" s="137">
        <f>AD36-AC36-AE36</f>
        <v>0</v>
      </c>
      <c r="AG36" s="137">
        <f>TIME(R36,T36,)</f>
        <v>0</v>
      </c>
      <c r="AH36" s="314" t="str">
        <f>IF(AF36&gt;=AG36,"","ERR")</f>
        <v/>
      </c>
    </row>
    <row r="37" spans="1:39" ht="15" customHeight="1" x14ac:dyDescent="0.2">
      <c r="A37" s="471"/>
      <c r="B37" s="472"/>
      <c r="C37" s="417" t="s">
        <v>132</v>
      </c>
      <c r="D37" s="210"/>
      <c r="E37" s="211" t="str">
        <f>IF(AH36="ERR","研修時間を確認してください","")</f>
        <v/>
      </c>
      <c r="F37" s="210"/>
      <c r="G37" s="210"/>
      <c r="H37" s="211"/>
      <c r="I37" s="210"/>
      <c r="J37" s="210"/>
      <c r="K37" s="210"/>
      <c r="L37" s="210"/>
      <c r="M37" s="210"/>
      <c r="N37" s="210"/>
      <c r="O37" s="210"/>
      <c r="P37" s="210"/>
      <c r="Q37" s="212" t="str">
        <f>IF(AH37="ERR","助成対象研修人数を入力してください","")</f>
        <v/>
      </c>
      <c r="R37" s="213"/>
      <c r="S37" s="213"/>
      <c r="T37" s="213"/>
      <c r="U37" s="213"/>
      <c r="V37" s="213"/>
      <c r="W37" s="213"/>
      <c r="X37" s="214"/>
      <c r="AB37" s="78"/>
      <c r="AC37" s="86"/>
      <c r="AD37" s="86"/>
      <c r="AE37" s="86"/>
      <c r="AF37" s="84"/>
      <c r="AG37" s="84"/>
      <c r="AH37" s="314" t="str">
        <f>IF(W36&lt;&gt;"","",IF(R36&lt;&gt;"","ERR",""))</f>
        <v/>
      </c>
      <c r="AJ37" s="256"/>
      <c r="AL37" s="87"/>
      <c r="AM37" s="88"/>
    </row>
    <row r="38" spans="1:39" ht="24" customHeight="1" thickBot="1" x14ac:dyDescent="0.25">
      <c r="A38" s="471"/>
      <c r="B38" s="472"/>
      <c r="C38" s="418"/>
      <c r="D38" s="464"/>
      <c r="E38" s="465"/>
      <c r="F38" s="465"/>
      <c r="G38" s="465"/>
      <c r="H38" s="465"/>
      <c r="I38" s="465"/>
      <c r="J38" s="465"/>
      <c r="K38" s="465"/>
      <c r="L38" s="465"/>
      <c r="M38" s="465"/>
      <c r="N38" s="465"/>
      <c r="O38" s="465"/>
      <c r="P38" s="465"/>
      <c r="Q38" s="465"/>
      <c r="R38" s="465"/>
      <c r="S38" s="465"/>
      <c r="T38" s="465"/>
      <c r="U38" s="465"/>
      <c r="V38" s="465"/>
      <c r="W38" s="465"/>
      <c r="X38" s="466"/>
      <c r="AB38" s="78"/>
      <c r="AC38" s="86"/>
      <c r="AD38" s="86"/>
      <c r="AE38" s="86"/>
      <c r="AF38" s="84"/>
      <c r="AG38" s="84"/>
      <c r="AH38" s="314"/>
      <c r="AJ38" s="256"/>
      <c r="AL38" s="87"/>
      <c r="AM38" s="88"/>
    </row>
    <row r="39" spans="1:39" ht="24" customHeight="1" thickBot="1" x14ac:dyDescent="0.2">
      <c r="A39" s="473"/>
      <c r="B39" s="474"/>
      <c r="C39" s="250"/>
      <c r="D39" s="467"/>
      <c r="E39" s="467"/>
      <c r="F39" s="467"/>
      <c r="G39" s="467"/>
      <c r="H39" s="467"/>
      <c r="I39" s="467"/>
      <c r="J39" s="467"/>
      <c r="K39" s="467"/>
      <c r="L39" s="467"/>
      <c r="M39" s="467"/>
      <c r="N39" s="467"/>
      <c r="O39" s="467"/>
      <c r="P39" s="467"/>
      <c r="Q39" s="467"/>
      <c r="R39" s="467"/>
      <c r="S39" s="467"/>
      <c r="T39" s="467"/>
      <c r="U39" s="467"/>
      <c r="V39" s="467"/>
      <c r="W39" s="467"/>
      <c r="X39" s="468"/>
      <c r="AB39" s="78"/>
      <c r="AC39" s="86"/>
      <c r="AD39" s="86"/>
      <c r="AE39" s="86"/>
      <c r="AF39" s="84"/>
      <c r="AG39" s="84"/>
      <c r="AH39" s="314"/>
      <c r="AL39" s="87"/>
      <c r="AM39" s="88"/>
    </row>
    <row r="40" spans="1:39" ht="29.25" customHeight="1" x14ac:dyDescent="0.15">
      <c r="A40" s="469"/>
      <c r="B40" s="470"/>
      <c r="C40" s="206" t="s">
        <v>133</v>
      </c>
      <c r="D40" s="215"/>
      <c r="E40" s="204" t="s">
        <v>67</v>
      </c>
      <c r="F40" s="215"/>
      <c r="G40" s="204" t="s">
        <v>86</v>
      </c>
      <c r="H40" s="215"/>
      <c r="I40" s="204" t="s">
        <v>67</v>
      </c>
      <c r="J40" s="215"/>
      <c r="K40" s="205" t="s">
        <v>87</v>
      </c>
      <c r="L40" s="207" t="s">
        <v>68</v>
      </c>
      <c r="M40" s="216"/>
      <c r="N40" s="203" t="s">
        <v>88</v>
      </c>
      <c r="O40" s="215"/>
      <c r="P40" s="203" t="s">
        <v>87</v>
      </c>
      <c r="Q40" s="207" t="s">
        <v>130</v>
      </c>
      <c r="R40" s="249"/>
      <c r="S40" s="203" t="s">
        <v>88</v>
      </c>
      <c r="T40" s="215"/>
      <c r="U40" s="203" t="s">
        <v>87</v>
      </c>
      <c r="V40" s="207" t="s">
        <v>127</v>
      </c>
      <c r="W40" s="217"/>
      <c r="X40" s="208" t="s">
        <v>37</v>
      </c>
      <c r="Z40" s="133"/>
      <c r="AA40" s="132"/>
      <c r="AC40" s="132">
        <f>IF(OR(D40="",F40=""),0,TIME(D40,F40,0))</f>
        <v>0</v>
      </c>
      <c r="AD40" s="132">
        <f>IF(OR(D40="",F40="",H40="",J40=""),0,TIME(H40,J40,0))</f>
        <v>0</v>
      </c>
      <c r="AE40" s="132">
        <f>IF(OR(D40="",F40=""),0,TIME(M40,O40,0))</f>
        <v>0</v>
      </c>
      <c r="AF40" s="137">
        <f>AD40-AC40-AE40</f>
        <v>0</v>
      </c>
      <c r="AG40" s="137">
        <f>TIME(R40,T40,)</f>
        <v>0</v>
      </c>
      <c r="AH40" s="314" t="str">
        <f>IF(AF40&gt;=AG40,"","ERR")</f>
        <v/>
      </c>
    </row>
    <row r="41" spans="1:39" ht="15" customHeight="1" x14ac:dyDescent="0.2">
      <c r="A41" s="471"/>
      <c r="B41" s="472"/>
      <c r="C41" s="417" t="s">
        <v>132</v>
      </c>
      <c r="D41" s="210"/>
      <c r="E41" s="211" t="str">
        <f>IF(AH40="ERR","研修時間を確認してください","")</f>
        <v/>
      </c>
      <c r="F41" s="210"/>
      <c r="G41" s="210"/>
      <c r="H41" s="211"/>
      <c r="I41" s="210"/>
      <c r="J41" s="210"/>
      <c r="K41" s="210"/>
      <c r="L41" s="210"/>
      <c r="M41" s="210"/>
      <c r="N41" s="210"/>
      <c r="O41" s="210"/>
      <c r="P41" s="210"/>
      <c r="Q41" s="212" t="str">
        <f>IF(AH41="ERR","助成対象研修人数を入力してください","")</f>
        <v/>
      </c>
      <c r="R41" s="213"/>
      <c r="S41" s="213"/>
      <c r="T41" s="213"/>
      <c r="U41" s="213"/>
      <c r="V41" s="213"/>
      <c r="W41" s="213"/>
      <c r="X41" s="214"/>
      <c r="AB41" s="78"/>
      <c r="AC41" s="86"/>
      <c r="AD41" s="86"/>
      <c r="AE41" s="86"/>
      <c r="AF41" s="84"/>
      <c r="AG41" s="84"/>
      <c r="AH41" s="314" t="str">
        <f>IF(W40&lt;&gt;"","",IF(R40&lt;&gt;"","ERR",""))</f>
        <v/>
      </c>
      <c r="AJ41" s="256"/>
      <c r="AL41" s="87"/>
      <c r="AM41" s="88"/>
    </row>
    <row r="42" spans="1:39" ht="24" customHeight="1" thickBot="1" x14ac:dyDescent="0.25">
      <c r="A42" s="471"/>
      <c r="B42" s="472"/>
      <c r="C42" s="418"/>
      <c r="D42" s="464"/>
      <c r="E42" s="465"/>
      <c r="F42" s="465"/>
      <c r="G42" s="465"/>
      <c r="H42" s="465"/>
      <c r="I42" s="465"/>
      <c r="J42" s="465"/>
      <c r="K42" s="465"/>
      <c r="L42" s="465"/>
      <c r="M42" s="465"/>
      <c r="N42" s="465"/>
      <c r="O42" s="465"/>
      <c r="P42" s="465"/>
      <c r="Q42" s="465"/>
      <c r="R42" s="465"/>
      <c r="S42" s="465"/>
      <c r="T42" s="465"/>
      <c r="U42" s="465"/>
      <c r="V42" s="465"/>
      <c r="W42" s="465"/>
      <c r="X42" s="466"/>
      <c r="AB42" s="78"/>
      <c r="AC42" s="86"/>
      <c r="AD42" s="86"/>
      <c r="AE42" s="86"/>
      <c r="AF42" s="84"/>
      <c r="AG42" s="84"/>
      <c r="AH42" s="314"/>
      <c r="AJ42" s="256"/>
      <c r="AL42" s="87"/>
      <c r="AM42" s="88"/>
    </row>
    <row r="43" spans="1:39" ht="24" customHeight="1" thickBot="1" x14ac:dyDescent="0.2">
      <c r="A43" s="473"/>
      <c r="B43" s="474"/>
      <c r="C43" s="250"/>
      <c r="D43" s="467"/>
      <c r="E43" s="467"/>
      <c r="F43" s="467"/>
      <c r="G43" s="467"/>
      <c r="H43" s="467"/>
      <c r="I43" s="467"/>
      <c r="J43" s="467"/>
      <c r="K43" s="467"/>
      <c r="L43" s="467"/>
      <c r="M43" s="467"/>
      <c r="N43" s="467"/>
      <c r="O43" s="467"/>
      <c r="P43" s="467"/>
      <c r="Q43" s="467"/>
      <c r="R43" s="467"/>
      <c r="S43" s="467"/>
      <c r="T43" s="467"/>
      <c r="U43" s="467"/>
      <c r="V43" s="467"/>
      <c r="W43" s="467"/>
      <c r="X43" s="468"/>
      <c r="AB43" s="78"/>
      <c r="AC43" s="86"/>
      <c r="AD43" s="86"/>
      <c r="AE43" s="86"/>
      <c r="AF43" s="84"/>
      <c r="AG43" s="84"/>
      <c r="AH43" s="314"/>
      <c r="AL43" s="87"/>
      <c r="AM43" s="88"/>
    </row>
    <row r="44" spans="1:39" ht="29.25" customHeight="1" x14ac:dyDescent="0.15">
      <c r="A44" s="469"/>
      <c r="B44" s="470"/>
      <c r="C44" s="206" t="s">
        <v>133</v>
      </c>
      <c r="D44" s="215"/>
      <c r="E44" s="204" t="s">
        <v>67</v>
      </c>
      <c r="F44" s="215"/>
      <c r="G44" s="204" t="s">
        <v>86</v>
      </c>
      <c r="H44" s="215"/>
      <c r="I44" s="204" t="s">
        <v>67</v>
      </c>
      <c r="J44" s="215"/>
      <c r="K44" s="205" t="s">
        <v>87</v>
      </c>
      <c r="L44" s="207" t="s">
        <v>68</v>
      </c>
      <c r="M44" s="216"/>
      <c r="N44" s="203" t="s">
        <v>88</v>
      </c>
      <c r="O44" s="215"/>
      <c r="P44" s="203" t="s">
        <v>87</v>
      </c>
      <c r="Q44" s="207" t="s">
        <v>130</v>
      </c>
      <c r="R44" s="249"/>
      <c r="S44" s="203" t="s">
        <v>88</v>
      </c>
      <c r="T44" s="215"/>
      <c r="U44" s="203" t="s">
        <v>87</v>
      </c>
      <c r="V44" s="207" t="s">
        <v>127</v>
      </c>
      <c r="W44" s="217"/>
      <c r="X44" s="208" t="s">
        <v>37</v>
      </c>
      <c r="Z44" s="133"/>
      <c r="AA44" s="132"/>
      <c r="AC44" s="132">
        <f>IF(OR(D44="",F44=""),0,TIME(D44,F44,0))</f>
        <v>0</v>
      </c>
      <c r="AD44" s="132">
        <f>IF(OR(D44="",F44="",H44="",J44=""),0,TIME(H44,J44,0))</f>
        <v>0</v>
      </c>
      <c r="AE44" s="132">
        <f>IF(OR(D44="",F44=""),0,TIME(M44,O44,0))</f>
        <v>0</v>
      </c>
      <c r="AF44" s="137">
        <f>AD44-AC44-AE44</f>
        <v>0</v>
      </c>
      <c r="AG44" s="137">
        <f>TIME(R44,T44,)</f>
        <v>0</v>
      </c>
      <c r="AH44" s="314" t="str">
        <f>IF(AF44&gt;=AG44,"","ERR")</f>
        <v/>
      </c>
    </row>
    <row r="45" spans="1:39" ht="15" customHeight="1" x14ac:dyDescent="0.2">
      <c r="A45" s="471"/>
      <c r="B45" s="472"/>
      <c r="C45" s="417" t="s">
        <v>132</v>
      </c>
      <c r="D45" s="210"/>
      <c r="E45" s="211" t="str">
        <f>IF(AH44="ERR","研修時間を確認してください","")</f>
        <v/>
      </c>
      <c r="F45" s="210"/>
      <c r="G45" s="210"/>
      <c r="H45" s="211"/>
      <c r="I45" s="210"/>
      <c r="J45" s="210"/>
      <c r="K45" s="210"/>
      <c r="L45" s="210"/>
      <c r="M45" s="210"/>
      <c r="N45" s="210"/>
      <c r="O45" s="210"/>
      <c r="P45" s="210"/>
      <c r="Q45" s="212" t="str">
        <f>IF(AH45="ERR","助成対象研修人数を入力してください","")</f>
        <v/>
      </c>
      <c r="R45" s="213"/>
      <c r="S45" s="213"/>
      <c r="T45" s="213"/>
      <c r="U45" s="213"/>
      <c r="V45" s="213"/>
      <c r="W45" s="213"/>
      <c r="X45" s="214"/>
      <c r="AB45" s="78"/>
      <c r="AC45" s="86"/>
      <c r="AD45" s="86"/>
      <c r="AE45" s="86"/>
      <c r="AF45" s="84"/>
      <c r="AG45" s="84"/>
      <c r="AH45" s="314" t="str">
        <f>IF(W44&lt;&gt;"","",IF(R44&lt;&gt;"","ERR",""))</f>
        <v/>
      </c>
      <c r="AJ45" s="256"/>
      <c r="AL45" s="87"/>
      <c r="AM45" s="88"/>
    </row>
    <row r="46" spans="1:39" ht="24" customHeight="1" thickBot="1" x14ac:dyDescent="0.25">
      <c r="A46" s="471"/>
      <c r="B46" s="472"/>
      <c r="C46" s="418"/>
      <c r="D46" s="464"/>
      <c r="E46" s="465"/>
      <c r="F46" s="465"/>
      <c r="G46" s="465"/>
      <c r="H46" s="465"/>
      <c r="I46" s="465"/>
      <c r="J46" s="465"/>
      <c r="K46" s="465"/>
      <c r="L46" s="465"/>
      <c r="M46" s="465"/>
      <c r="N46" s="465"/>
      <c r="O46" s="465"/>
      <c r="P46" s="465"/>
      <c r="Q46" s="465"/>
      <c r="R46" s="465"/>
      <c r="S46" s="465"/>
      <c r="T46" s="465"/>
      <c r="U46" s="465"/>
      <c r="V46" s="465"/>
      <c r="W46" s="465"/>
      <c r="X46" s="466"/>
      <c r="AB46" s="78"/>
      <c r="AC46" s="86"/>
      <c r="AD46" s="86"/>
      <c r="AE46" s="86"/>
      <c r="AF46" s="84"/>
      <c r="AG46" s="84"/>
      <c r="AH46" s="314"/>
      <c r="AJ46" s="256"/>
      <c r="AL46" s="87"/>
      <c r="AM46" s="88"/>
    </row>
    <row r="47" spans="1:39" ht="24" customHeight="1" thickBot="1" x14ac:dyDescent="0.2">
      <c r="A47" s="473"/>
      <c r="B47" s="474"/>
      <c r="C47" s="250"/>
      <c r="D47" s="467"/>
      <c r="E47" s="467"/>
      <c r="F47" s="467"/>
      <c r="G47" s="467"/>
      <c r="H47" s="467"/>
      <c r="I47" s="467"/>
      <c r="J47" s="467"/>
      <c r="K47" s="467"/>
      <c r="L47" s="467"/>
      <c r="M47" s="467"/>
      <c r="N47" s="467"/>
      <c r="O47" s="467"/>
      <c r="P47" s="467"/>
      <c r="Q47" s="467"/>
      <c r="R47" s="467"/>
      <c r="S47" s="467"/>
      <c r="T47" s="467"/>
      <c r="U47" s="467"/>
      <c r="V47" s="467"/>
      <c r="W47" s="467"/>
      <c r="X47" s="468"/>
      <c r="AB47" s="78"/>
      <c r="AC47" s="86"/>
      <c r="AD47" s="86"/>
      <c r="AE47" s="86"/>
      <c r="AF47" s="84"/>
      <c r="AG47" s="84"/>
      <c r="AH47" s="314"/>
      <c r="AL47" s="87"/>
      <c r="AM47" s="88"/>
    </row>
    <row r="48" spans="1:39" ht="13.5" customHeight="1" x14ac:dyDescent="0.15">
      <c r="A48" s="420" t="s">
        <v>100</v>
      </c>
      <c r="B48" s="420"/>
      <c r="C48" s="419">
        <f>IF(SUMIF($W$8:$W$44,1,$AG$8:$AG$44)=0,0,SUMIF($W$8:$W$44,1,$AG$8:$AG$44))</f>
        <v>0</v>
      </c>
      <c r="D48" s="419"/>
      <c r="E48" s="420" t="s">
        <v>90</v>
      </c>
      <c r="F48" s="420"/>
      <c r="G48" s="419">
        <f>IF(SUMIF($W$8:$W$44,2,$AG$8:$AG$44)=0,0,SUMIF($W$8:$W$44,2,$AG$8:$AG$44))</f>
        <v>0</v>
      </c>
      <c r="H48" s="419"/>
      <c r="I48" s="420" t="s">
        <v>91</v>
      </c>
      <c r="J48" s="420"/>
      <c r="K48" s="419">
        <f>IF(SUMIF($W$8:$W$44,3,$AG$8:$AG$44)=0,0,SUMIF($W$8:$W$44,3,$AG$8:$AG$44))</f>
        <v>0</v>
      </c>
      <c r="L48" s="419"/>
      <c r="M48" s="147" t="s">
        <v>16</v>
      </c>
      <c r="N48" s="419">
        <f>SUM($C$48,$G$48,$K$48)</f>
        <v>0</v>
      </c>
      <c r="O48" s="419"/>
      <c r="P48" s="141"/>
      <c r="Q48" s="141"/>
      <c r="R48" s="141"/>
      <c r="S48" s="141"/>
      <c r="T48" s="141"/>
      <c r="U48" s="141"/>
      <c r="V48" s="141"/>
      <c r="W48" s="141"/>
      <c r="X48" s="141"/>
      <c r="AB48" s="78"/>
      <c r="AC48" s="86"/>
      <c r="AD48" s="86"/>
      <c r="AE48" s="86"/>
      <c r="AF48" s="84"/>
      <c r="AG48" s="84"/>
      <c r="AH48" s="314"/>
      <c r="AL48" s="87"/>
      <c r="AM48" s="88"/>
    </row>
    <row r="49" spans="1:39" ht="23.25" customHeight="1" x14ac:dyDescent="0.15">
      <c r="A49" s="126"/>
      <c r="B49" s="126"/>
      <c r="C49" s="139"/>
      <c r="D49" s="139"/>
      <c r="E49" s="139"/>
      <c r="F49" s="139"/>
      <c r="G49" s="139"/>
      <c r="H49" s="139"/>
      <c r="I49" s="140"/>
      <c r="J49" s="140"/>
      <c r="K49" s="140"/>
      <c r="L49" s="530" t="str">
        <f>$K$6</f>
        <v>（ 　　年　　月 ）</v>
      </c>
      <c r="M49" s="530"/>
      <c r="N49" s="530"/>
      <c r="O49" s="530"/>
      <c r="P49" s="530"/>
      <c r="Q49" s="530"/>
      <c r="R49" s="144" t="s">
        <v>95</v>
      </c>
      <c r="S49" s="149"/>
      <c r="T49" s="149"/>
      <c r="U49" s="149"/>
      <c r="V49" s="421" t="str">
        <f>$R$6</f>
        <v/>
      </c>
      <c r="W49" s="421"/>
      <c r="X49" s="421"/>
      <c r="AB49" s="78"/>
      <c r="AC49" s="86"/>
      <c r="AD49" s="86"/>
      <c r="AE49" s="86"/>
      <c r="AF49" s="137"/>
      <c r="AG49" s="137"/>
      <c r="AH49" s="314"/>
      <c r="AL49" s="87"/>
      <c r="AM49" s="88"/>
    </row>
    <row r="50" spans="1:39" ht="29.25" customHeight="1" x14ac:dyDescent="0.15">
      <c r="A50" s="469"/>
      <c r="B50" s="470"/>
      <c r="C50" s="206" t="s">
        <v>133</v>
      </c>
      <c r="D50" s="215"/>
      <c r="E50" s="204" t="s">
        <v>67</v>
      </c>
      <c r="F50" s="215"/>
      <c r="G50" s="204" t="s">
        <v>86</v>
      </c>
      <c r="H50" s="215"/>
      <c r="I50" s="204" t="s">
        <v>67</v>
      </c>
      <c r="J50" s="215"/>
      <c r="K50" s="205" t="s">
        <v>87</v>
      </c>
      <c r="L50" s="207" t="s">
        <v>68</v>
      </c>
      <c r="M50" s="216"/>
      <c r="N50" s="203" t="s">
        <v>88</v>
      </c>
      <c r="O50" s="215"/>
      <c r="P50" s="203" t="s">
        <v>87</v>
      </c>
      <c r="Q50" s="207" t="s">
        <v>130</v>
      </c>
      <c r="R50" s="249"/>
      <c r="S50" s="203" t="s">
        <v>88</v>
      </c>
      <c r="T50" s="215"/>
      <c r="U50" s="203" t="s">
        <v>87</v>
      </c>
      <c r="V50" s="207" t="s">
        <v>127</v>
      </c>
      <c r="W50" s="217"/>
      <c r="X50" s="208" t="s">
        <v>37</v>
      </c>
      <c r="Z50" s="133"/>
      <c r="AA50" s="132"/>
      <c r="AC50" s="132">
        <f>IF(OR(D50="",F50=""),0,TIME(D50,F50,0))</f>
        <v>0</v>
      </c>
      <c r="AD50" s="132">
        <f>IF(OR(D50="",F50="",H50="",J50=""),0,TIME(H50,J50,0))</f>
        <v>0</v>
      </c>
      <c r="AE50" s="132">
        <f>IF(OR(D50="",F50=""),0,TIME(M50,O50,0))</f>
        <v>0</v>
      </c>
      <c r="AF50" s="137">
        <f>AD50-AC50-AE50</f>
        <v>0</v>
      </c>
      <c r="AG50" s="137">
        <f>TIME(R50,T50,)</f>
        <v>0</v>
      </c>
      <c r="AH50" s="314" t="str">
        <f>IF(AF50&gt;=AG50,"","ERR")</f>
        <v/>
      </c>
    </row>
    <row r="51" spans="1:39" ht="15" customHeight="1" x14ac:dyDescent="0.2">
      <c r="A51" s="471"/>
      <c r="B51" s="472"/>
      <c r="C51" s="417" t="s">
        <v>132</v>
      </c>
      <c r="D51" s="210"/>
      <c r="E51" s="211" t="str">
        <f>IF(AH50="ERR","研修時間を確認してください","")</f>
        <v/>
      </c>
      <c r="F51" s="210"/>
      <c r="G51" s="210"/>
      <c r="H51" s="211"/>
      <c r="I51" s="210"/>
      <c r="J51" s="210"/>
      <c r="K51" s="210"/>
      <c r="L51" s="210"/>
      <c r="M51" s="210"/>
      <c r="N51" s="210"/>
      <c r="O51" s="210"/>
      <c r="P51" s="210"/>
      <c r="Q51" s="212" t="str">
        <f>IF(AH51="ERR","助成対象研修人数を入力してください","")</f>
        <v/>
      </c>
      <c r="R51" s="213"/>
      <c r="S51" s="213"/>
      <c r="T51" s="213"/>
      <c r="U51" s="213"/>
      <c r="V51" s="213"/>
      <c r="W51" s="213"/>
      <c r="X51" s="214"/>
      <c r="AB51" s="78"/>
      <c r="AC51" s="86"/>
      <c r="AD51" s="86"/>
      <c r="AE51" s="86"/>
      <c r="AF51" s="84"/>
      <c r="AG51" s="84"/>
      <c r="AH51" s="314" t="str">
        <f>IF(W50&lt;&gt;"","",IF(R50&lt;&gt;"","ERR",""))</f>
        <v/>
      </c>
      <c r="AJ51" s="256"/>
      <c r="AL51" s="87"/>
      <c r="AM51" s="88"/>
    </row>
    <row r="52" spans="1:39" ht="24" customHeight="1" thickBot="1" x14ac:dyDescent="0.25">
      <c r="A52" s="471"/>
      <c r="B52" s="472"/>
      <c r="C52" s="418"/>
      <c r="D52" s="464"/>
      <c r="E52" s="465"/>
      <c r="F52" s="465"/>
      <c r="G52" s="465"/>
      <c r="H52" s="465"/>
      <c r="I52" s="465"/>
      <c r="J52" s="465"/>
      <c r="K52" s="465"/>
      <c r="L52" s="465"/>
      <c r="M52" s="465"/>
      <c r="N52" s="465"/>
      <c r="O52" s="465"/>
      <c r="P52" s="465"/>
      <c r="Q52" s="465"/>
      <c r="R52" s="465"/>
      <c r="S52" s="465"/>
      <c r="T52" s="465"/>
      <c r="U52" s="465"/>
      <c r="V52" s="465"/>
      <c r="W52" s="465"/>
      <c r="X52" s="466"/>
      <c r="AB52" s="78"/>
      <c r="AC52" s="86"/>
      <c r="AD52" s="86"/>
      <c r="AE52" s="86"/>
      <c r="AF52" s="84"/>
      <c r="AG52" s="84"/>
      <c r="AH52" s="314"/>
      <c r="AJ52" s="256"/>
      <c r="AL52" s="87"/>
      <c r="AM52" s="88"/>
    </row>
    <row r="53" spans="1:39" ht="24" customHeight="1" thickBot="1" x14ac:dyDescent="0.2">
      <c r="A53" s="473"/>
      <c r="B53" s="474"/>
      <c r="C53" s="250"/>
      <c r="D53" s="467"/>
      <c r="E53" s="467"/>
      <c r="F53" s="467"/>
      <c r="G53" s="467"/>
      <c r="H53" s="467"/>
      <c r="I53" s="467"/>
      <c r="J53" s="467"/>
      <c r="K53" s="467"/>
      <c r="L53" s="467"/>
      <c r="M53" s="467"/>
      <c r="N53" s="467"/>
      <c r="O53" s="467"/>
      <c r="P53" s="467"/>
      <c r="Q53" s="467"/>
      <c r="R53" s="467"/>
      <c r="S53" s="467"/>
      <c r="T53" s="467"/>
      <c r="U53" s="467"/>
      <c r="V53" s="467"/>
      <c r="W53" s="467"/>
      <c r="X53" s="468"/>
      <c r="AB53" s="78"/>
      <c r="AC53" s="86"/>
      <c r="AD53" s="86"/>
      <c r="AE53" s="86"/>
      <c r="AF53" s="84"/>
      <c r="AG53" s="84"/>
      <c r="AH53" s="314"/>
      <c r="AL53" s="87"/>
      <c r="AM53" s="88"/>
    </row>
    <row r="54" spans="1:39" ht="29.25" customHeight="1" x14ac:dyDescent="0.15">
      <c r="A54" s="469"/>
      <c r="B54" s="470"/>
      <c r="C54" s="206" t="s">
        <v>133</v>
      </c>
      <c r="D54" s="215"/>
      <c r="E54" s="204" t="s">
        <v>67</v>
      </c>
      <c r="F54" s="215"/>
      <c r="G54" s="204" t="s">
        <v>86</v>
      </c>
      <c r="H54" s="215"/>
      <c r="I54" s="204" t="s">
        <v>67</v>
      </c>
      <c r="J54" s="215"/>
      <c r="K54" s="205" t="s">
        <v>87</v>
      </c>
      <c r="L54" s="207" t="s">
        <v>68</v>
      </c>
      <c r="M54" s="216"/>
      <c r="N54" s="203" t="s">
        <v>88</v>
      </c>
      <c r="O54" s="215"/>
      <c r="P54" s="203" t="s">
        <v>87</v>
      </c>
      <c r="Q54" s="207" t="s">
        <v>130</v>
      </c>
      <c r="R54" s="249"/>
      <c r="S54" s="203" t="s">
        <v>88</v>
      </c>
      <c r="T54" s="215"/>
      <c r="U54" s="203" t="s">
        <v>87</v>
      </c>
      <c r="V54" s="207" t="s">
        <v>127</v>
      </c>
      <c r="W54" s="217"/>
      <c r="X54" s="208" t="s">
        <v>37</v>
      </c>
      <c r="Z54" s="133"/>
      <c r="AA54" s="132"/>
      <c r="AC54" s="132">
        <f>IF(OR(D54="",F54=""),0,TIME(D54,F54,0))</f>
        <v>0</v>
      </c>
      <c r="AD54" s="132">
        <f>IF(OR(D54="",F54="",H54="",J54=""),0,TIME(H54,J54,0))</f>
        <v>0</v>
      </c>
      <c r="AE54" s="132">
        <f>IF(OR(D54="",F54=""),0,TIME(M54,O54,0))</f>
        <v>0</v>
      </c>
      <c r="AF54" s="137">
        <f>AD54-AC54-AE54</f>
        <v>0</v>
      </c>
      <c r="AG54" s="137">
        <f>TIME(R54,T54,)</f>
        <v>0</v>
      </c>
      <c r="AH54" s="314" t="str">
        <f>IF(AF54&gt;=AG54,"","ERR")</f>
        <v/>
      </c>
    </row>
    <row r="55" spans="1:39" ht="15" customHeight="1" x14ac:dyDescent="0.2">
      <c r="A55" s="471"/>
      <c r="B55" s="472"/>
      <c r="C55" s="417" t="s">
        <v>132</v>
      </c>
      <c r="D55" s="210"/>
      <c r="E55" s="211" t="str">
        <f>IF(AH54="ERR","研修時間を確認してください","")</f>
        <v/>
      </c>
      <c r="F55" s="210"/>
      <c r="G55" s="210"/>
      <c r="H55" s="211"/>
      <c r="I55" s="210"/>
      <c r="J55" s="210"/>
      <c r="K55" s="210"/>
      <c r="L55" s="210"/>
      <c r="M55" s="210"/>
      <c r="N55" s="210"/>
      <c r="O55" s="210"/>
      <c r="P55" s="210"/>
      <c r="Q55" s="212" t="str">
        <f>IF(AH55="ERR","助成対象研修人数を入力してください","")</f>
        <v/>
      </c>
      <c r="R55" s="213"/>
      <c r="S55" s="213"/>
      <c r="T55" s="213"/>
      <c r="U55" s="213"/>
      <c r="V55" s="213"/>
      <c r="W55" s="213"/>
      <c r="X55" s="214"/>
      <c r="AB55" s="78"/>
      <c r="AC55" s="86"/>
      <c r="AD55" s="86"/>
      <c r="AE55" s="86"/>
      <c r="AF55" s="84"/>
      <c r="AG55" s="84"/>
      <c r="AH55" s="314" t="str">
        <f>IF(W54&lt;&gt;"","",IF(R54&lt;&gt;"","ERR",""))</f>
        <v/>
      </c>
      <c r="AJ55" s="256"/>
      <c r="AL55" s="87"/>
      <c r="AM55" s="88"/>
    </row>
    <row r="56" spans="1:39" ht="24" customHeight="1" thickBot="1" x14ac:dyDescent="0.25">
      <c r="A56" s="471"/>
      <c r="B56" s="472"/>
      <c r="C56" s="418"/>
      <c r="D56" s="464"/>
      <c r="E56" s="465"/>
      <c r="F56" s="465"/>
      <c r="G56" s="465"/>
      <c r="H56" s="465"/>
      <c r="I56" s="465"/>
      <c r="J56" s="465"/>
      <c r="K56" s="465"/>
      <c r="L56" s="465"/>
      <c r="M56" s="465"/>
      <c r="N56" s="465"/>
      <c r="O56" s="465"/>
      <c r="P56" s="465"/>
      <c r="Q56" s="465"/>
      <c r="R56" s="465"/>
      <c r="S56" s="465"/>
      <c r="T56" s="465"/>
      <c r="U56" s="465"/>
      <c r="V56" s="465"/>
      <c r="W56" s="465"/>
      <c r="X56" s="466"/>
      <c r="AB56" s="78"/>
      <c r="AC56" s="86"/>
      <c r="AD56" s="86"/>
      <c r="AE56" s="86"/>
      <c r="AF56" s="84"/>
      <c r="AG56" s="84"/>
      <c r="AH56" s="314"/>
      <c r="AJ56" s="256"/>
      <c r="AL56" s="87"/>
      <c r="AM56" s="88"/>
    </row>
    <row r="57" spans="1:39" ht="24" customHeight="1" thickBot="1" x14ac:dyDescent="0.2">
      <c r="A57" s="473"/>
      <c r="B57" s="474"/>
      <c r="C57" s="250"/>
      <c r="D57" s="467"/>
      <c r="E57" s="467"/>
      <c r="F57" s="467"/>
      <c r="G57" s="467"/>
      <c r="H57" s="467"/>
      <c r="I57" s="467"/>
      <c r="J57" s="467"/>
      <c r="K57" s="467"/>
      <c r="L57" s="467"/>
      <c r="M57" s="467"/>
      <c r="N57" s="467"/>
      <c r="O57" s="467"/>
      <c r="P57" s="467"/>
      <c r="Q57" s="467"/>
      <c r="R57" s="467"/>
      <c r="S57" s="467"/>
      <c r="T57" s="467"/>
      <c r="U57" s="467"/>
      <c r="V57" s="467"/>
      <c r="W57" s="467"/>
      <c r="X57" s="468"/>
      <c r="AB57" s="78"/>
      <c r="AC57" s="86"/>
      <c r="AD57" s="86"/>
      <c r="AE57" s="86"/>
      <c r="AF57" s="84"/>
      <c r="AG57" s="84"/>
      <c r="AH57" s="314"/>
      <c r="AL57" s="87"/>
      <c r="AM57" s="88"/>
    </row>
    <row r="58" spans="1:39" ht="29.25" customHeight="1" x14ac:dyDescent="0.15">
      <c r="A58" s="469"/>
      <c r="B58" s="470"/>
      <c r="C58" s="206" t="s">
        <v>133</v>
      </c>
      <c r="D58" s="215"/>
      <c r="E58" s="204" t="s">
        <v>67</v>
      </c>
      <c r="F58" s="215"/>
      <c r="G58" s="204" t="s">
        <v>86</v>
      </c>
      <c r="H58" s="215"/>
      <c r="I58" s="204" t="s">
        <v>67</v>
      </c>
      <c r="J58" s="215"/>
      <c r="K58" s="205" t="s">
        <v>87</v>
      </c>
      <c r="L58" s="207" t="s">
        <v>68</v>
      </c>
      <c r="M58" s="216"/>
      <c r="N58" s="203" t="s">
        <v>88</v>
      </c>
      <c r="O58" s="215"/>
      <c r="P58" s="203" t="s">
        <v>87</v>
      </c>
      <c r="Q58" s="207" t="s">
        <v>130</v>
      </c>
      <c r="R58" s="249"/>
      <c r="S58" s="203" t="s">
        <v>88</v>
      </c>
      <c r="T58" s="215"/>
      <c r="U58" s="203" t="s">
        <v>87</v>
      </c>
      <c r="V58" s="207" t="s">
        <v>127</v>
      </c>
      <c r="W58" s="217"/>
      <c r="X58" s="208" t="s">
        <v>37</v>
      </c>
      <c r="Z58" s="133"/>
      <c r="AA58" s="132"/>
      <c r="AC58" s="132">
        <f>IF(OR(D58="",F58=""),0,TIME(D58,F58,0))</f>
        <v>0</v>
      </c>
      <c r="AD58" s="132">
        <f>IF(OR(D58="",F58="",H58="",J58=""),0,TIME(H58,J58,0))</f>
        <v>0</v>
      </c>
      <c r="AE58" s="132">
        <f>IF(OR(D58="",F58=""),0,TIME(M58,O58,0))</f>
        <v>0</v>
      </c>
      <c r="AF58" s="137">
        <f>AD58-AC58-AE58</f>
        <v>0</v>
      </c>
      <c r="AG58" s="137">
        <f>TIME(R58,T58,)</f>
        <v>0</v>
      </c>
      <c r="AH58" s="314" t="str">
        <f>IF(AF58&gt;=AG58,"","ERR")</f>
        <v/>
      </c>
    </row>
    <row r="59" spans="1:39" ht="15" customHeight="1" x14ac:dyDescent="0.2">
      <c r="A59" s="471"/>
      <c r="B59" s="472"/>
      <c r="C59" s="417" t="s">
        <v>132</v>
      </c>
      <c r="D59" s="210"/>
      <c r="E59" s="211" t="str">
        <f>IF(AH58="ERR","研修時間を確認してください","")</f>
        <v/>
      </c>
      <c r="F59" s="210"/>
      <c r="G59" s="210"/>
      <c r="H59" s="211"/>
      <c r="I59" s="210"/>
      <c r="J59" s="210"/>
      <c r="K59" s="210"/>
      <c r="L59" s="210"/>
      <c r="M59" s="210"/>
      <c r="N59" s="210"/>
      <c r="O59" s="210"/>
      <c r="P59" s="210"/>
      <c r="Q59" s="212" t="str">
        <f>IF(AH59="ERR","助成対象研修人数を入力してください","")</f>
        <v/>
      </c>
      <c r="R59" s="213"/>
      <c r="S59" s="213"/>
      <c r="T59" s="213"/>
      <c r="U59" s="213"/>
      <c r="V59" s="213"/>
      <c r="W59" s="213"/>
      <c r="X59" s="214"/>
      <c r="AB59" s="78"/>
      <c r="AC59" s="86"/>
      <c r="AD59" s="86"/>
      <c r="AE59" s="86"/>
      <c r="AF59" s="84"/>
      <c r="AG59" s="84"/>
      <c r="AH59" s="314" t="str">
        <f>IF(W58&lt;&gt;"","",IF(R58&lt;&gt;"","ERR",""))</f>
        <v/>
      </c>
      <c r="AJ59" s="256"/>
      <c r="AL59" s="87"/>
      <c r="AM59" s="88"/>
    </row>
    <row r="60" spans="1:39" ht="24" customHeight="1" thickBot="1" x14ac:dyDescent="0.25">
      <c r="A60" s="471"/>
      <c r="B60" s="472"/>
      <c r="C60" s="418"/>
      <c r="D60" s="464"/>
      <c r="E60" s="465"/>
      <c r="F60" s="465"/>
      <c r="G60" s="465"/>
      <c r="H60" s="465"/>
      <c r="I60" s="465"/>
      <c r="J60" s="465"/>
      <c r="K60" s="465"/>
      <c r="L60" s="465"/>
      <c r="M60" s="465"/>
      <c r="N60" s="465"/>
      <c r="O60" s="465"/>
      <c r="P60" s="465"/>
      <c r="Q60" s="465"/>
      <c r="R60" s="465"/>
      <c r="S60" s="465"/>
      <c r="T60" s="465"/>
      <c r="U60" s="465"/>
      <c r="V60" s="465"/>
      <c r="W60" s="465"/>
      <c r="X60" s="466"/>
      <c r="AB60" s="78"/>
      <c r="AC60" s="86"/>
      <c r="AD60" s="86"/>
      <c r="AE60" s="86"/>
      <c r="AF60" s="84"/>
      <c r="AG60" s="84"/>
      <c r="AH60" s="314"/>
      <c r="AJ60" s="256"/>
      <c r="AL60" s="87"/>
      <c r="AM60" s="88"/>
    </row>
    <row r="61" spans="1:39" ht="24" customHeight="1" thickBot="1" x14ac:dyDescent="0.2">
      <c r="A61" s="473"/>
      <c r="B61" s="474"/>
      <c r="C61" s="250"/>
      <c r="D61" s="467"/>
      <c r="E61" s="467"/>
      <c r="F61" s="467"/>
      <c r="G61" s="467"/>
      <c r="H61" s="467"/>
      <c r="I61" s="467"/>
      <c r="J61" s="467"/>
      <c r="K61" s="467"/>
      <c r="L61" s="467"/>
      <c r="M61" s="467"/>
      <c r="N61" s="467"/>
      <c r="O61" s="467"/>
      <c r="P61" s="467"/>
      <c r="Q61" s="467"/>
      <c r="R61" s="467"/>
      <c r="S61" s="467"/>
      <c r="T61" s="467"/>
      <c r="U61" s="467"/>
      <c r="V61" s="467"/>
      <c r="W61" s="467"/>
      <c r="X61" s="468"/>
      <c r="AB61" s="78"/>
      <c r="AC61" s="86"/>
      <c r="AD61" s="86"/>
      <c r="AE61" s="86"/>
      <c r="AF61" s="84"/>
      <c r="AG61" s="84"/>
      <c r="AH61" s="314"/>
      <c r="AL61" s="87"/>
      <c r="AM61" s="88"/>
    </row>
    <row r="62" spans="1:39" ht="29.25" customHeight="1" x14ac:dyDescent="0.15">
      <c r="A62" s="469"/>
      <c r="B62" s="470"/>
      <c r="C62" s="206" t="s">
        <v>133</v>
      </c>
      <c r="D62" s="215"/>
      <c r="E62" s="204" t="s">
        <v>67</v>
      </c>
      <c r="F62" s="215"/>
      <c r="G62" s="204" t="s">
        <v>86</v>
      </c>
      <c r="H62" s="215"/>
      <c r="I62" s="204" t="s">
        <v>67</v>
      </c>
      <c r="J62" s="215"/>
      <c r="K62" s="205" t="s">
        <v>87</v>
      </c>
      <c r="L62" s="207" t="s">
        <v>68</v>
      </c>
      <c r="M62" s="216"/>
      <c r="N62" s="203" t="s">
        <v>88</v>
      </c>
      <c r="O62" s="215"/>
      <c r="P62" s="203" t="s">
        <v>87</v>
      </c>
      <c r="Q62" s="207" t="s">
        <v>130</v>
      </c>
      <c r="R62" s="249"/>
      <c r="S62" s="203" t="s">
        <v>88</v>
      </c>
      <c r="T62" s="215"/>
      <c r="U62" s="203" t="s">
        <v>87</v>
      </c>
      <c r="V62" s="207" t="s">
        <v>127</v>
      </c>
      <c r="W62" s="217"/>
      <c r="X62" s="208" t="s">
        <v>37</v>
      </c>
      <c r="Z62" s="133"/>
      <c r="AA62" s="132"/>
      <c r="AC62" s="132">
        <f>IF(OR(D62="",F62=""),0,TIME(D62,F62,0))</f>
        <v>0</v>
      </c>
      <c r="AD62" s="132">
        <f>IF(OR(D62="",F62="",H62="",J62=""),0,TIME(H62,J62,0))</f>
        <v>0</v>
      </c>
      <c r="AE62" s="132">
        <f>IF(OR(D62="",F62=""),0,TIME(M62,O62,0))</f>
        <v>0</v>
      </c>
      <c r="AF62" s="137">
        <f>AD62-AC62-AE62</f>
        <v>0</v>
      </c>
      <c r="AG62" s="137">
        <f>TIME(R62,T62,)</f>
        <v>0</v>
      </c>
      <c r="AH62" s="314" t="str">
        <f>IF(AF62&gt;=AG62,"","ERR")</f>
        <v/>
      </c>
    </row>
    <row r="63" spans="1:39" ht="15" customHeight="1" x14ac:dyDescent="0.2">
      <c r="A63" s="471"/>
      <c r="B63" s="472"/>
      <c r="C63" s="417" t="s">
        <v>132</v>
      </c>
      <c r="D63" s="210"/>
      <c r="E63" s="211" t="str">
        <f>IF(AH62="ERR","研修時間を確認してください","")</f>
        <v/>
      </c>
      <c r="F63" s="210"/>
      <c r="G63" s="210"/>
      <c r="H63" s="211"/>
      <c r="I63" s="210"/>
      <c r="J63" s="210"/>
      <c r="K63" s="210"/>
      <c r="L63" s="210"/>
      <c r="M63" s="210"/>
      <c r="N63" s="210"/>
      <c r="O63" s="210"/>
      <c r="P63" s="210"/>
      <c r="Q63" s="212" t="str">
        <f>IF(AH63="ERR","助成対象研修人数を入力してください","")</f>
        <v/>
      </c>
      <c r="R63" s="213"/>
      <c r="S63" s="213"/>
      <c r="T63" s="213"/>
      <c r="U63" s="213"/>
      <c r="V63" s="213"/>
      <c r="W63" s="213"/>
      <c r="X63" s="214"/>
      <c r="AB63" s="78"/>
      <c r="AC63" s="86"/>
      <c r="AD63" s="86"/>
      <c r="AE63" s="86"/>
      <c r="AF63" s="84"/>
      <c r="AG63" s="84"/>
      <c r="AH63" s="314" t="str">
        <f>IF(W62&lt;&gt;"","",IF(R62&lt;&gt;"","ERR",""))</f>
        <v/>
      </c>
      <c r="AJ63" s="256"/>
      <c r="AL63" s="87"/>
      <c r="AM63" s="88"/>
    </row>
    <row r="64" spans="1:39" ht="24" customHeight="1" thickBot="1" x14ac:dyDescent="0.25">
      <c r="A64" s="471"/>
      <c r="B64" s="472"/>
      <c r="C64" s="418"/>
      <c r="D64" s="464"/>
      <c r="E64" s="465"/>
      <c r="F64" s="465"/>
      <c r="G64" s="465"/>
      <c r="H64" s="465"/>
      <c r="I64" s="465"/>
      <c r="J64" s="465"/>
      <c r="K64" s="465"/>
      <c r="L64" s="465"/>
      <c r="M64" s="465"/>
      <c r="N64" s="465"/>
      <c r="O64" s="465"/>
      <c r="P64" s="465"/>
      <c r="Q64" s="465"/>
      <c r="R64" s="465"/>
      <c r="S64" s="465"/>
      <c r="T64" s="465"/>
      <c r="U64" s="465"/>
      <c r="V64" s="465"/>
      <c r="W64" s="465"/>
      <c r="X64" s="466"/>
      <c r="AB64" s="78"/>
      <c r="AC64" s="86"/>
      <c r="AD64" s="86"/>
      <c r="AE64" s="86"/>
      <c r="AF64" s="84"/>
      <c r="AG64" s="84"/>
      <c r="AH64" s="314"/>
      <c r="AJ64" s="256"/>
      <c r="AL64" s="87"/>
      <c r="AM64" s="88"/>
    </row>
    <row r="65" spans="1:39" ht="24" customHeight="1" thickBot="1" x14ac:dyDescent="0.2">
      <c r="A65" s="473"/>
      <c r="B65" s="474"/>
      <c r="C65" s="250"/>
      <c r="D65" s="467"/>
      <c r="E65" s="467"/>
      <c r="F65" s="467"/>
      <c r="G65" s="467"/>
      <c r="H65" s="467"/>
      <c r="I65" s="467"/>
      <c r="J65" s="467"/>
      <c r="K65" s="467"/>
      <c r="L65" s="467"/>
      <c r="M65" s="467"/>
      <c r="N65" s="467"/>
      <c r="O65" s="467"/>
      <c r="P65" s="467"/>
      <c r="Q65" s="467"/>
      <c r="R65" s="467"/>
      <c r="S65" s="467"/>
      <c r="T65" s="467"/>
      <c r="U65" s="467"/>
      <c r="V65" s="467"/>
      <c r="W65" s="467"/>
      <c r="X65" s="468"/>
      <c r="AB65" s="78"/>
      <c r="AC65" s="86"/>
      <c r="AD65" s="86"/>
      <c r="AE65" s="86"/>
      <c r="AF65" s="84"/>
      <c r="AG65" s="84"/>
      <c r="AH65" s="314"/>
      <c r="AL65" s="87"/>
      <c r="AM65" s="88"/>
    </row>
    <row r="66" spans="1:39" ht="29.25" customHeight="1" x14ac:dyDescent="0.15">
      <c r="A66" s="469"/>
      <c r="B66" s="470"/>
      <c r="C66" s="206" t="s">
        <v>133</v>
      </c>
      <c r="D66" s="215"/>
      <c r="E66" s="204" t="s">
        <v>67</v>
      </c>
      <c r="F66" s="215"/>
      <c r="G66" s="204" t="s">
        <v>86</v>
      </c>
      <c r="H66" s="215"/>
      <c r="I66" s="204" t="s">
        <v>67</v>
      </c>
      <c r="J66" s="215"/>
      <c r="K66" s="205" t="s">
        <v>87</v>
      </c>
      <c r="L66" s="207" t="s">
        <v>68</v>
      </c>
      <c r="M66" s="216"/>
      <c r="N66" s="203" t="s">
        <v>88</v>
      </c>
      <c r="O66" s="215"/>
      <c r="P66" s="203" t="s">
        <v>87</v>
      </c>
      <c r="Q66" s="207" t="s">
        <v>130</v>
      </c>
      <c r="R66" s="249"/>
      <c r="S66" s="203" t="s">
        <v>88</v>
      </c>
      <c r="T66" s="215"/>
      <c r="U66" s="203" t="s">
        <v>87</v>
      </c>
      <c r="V66" s="207" t="s">
        <v>127</v>
      </c>
      <c r="W66" s="217"/>
      <c r="X66" s="208" t="s">
        <v>37</v>
      </c>
      <c r="Z66" s="133"/>
      <c r="AA66" s="132"/>
      <c r="AC66" s="132">
        <f>IF(OR(D66="",F66=""),0,TIME(D66,F66,0))</f>
        <v>0</v>
      </c>
      <c r="AD66" s="132">
        <f>IF(OR(D66="",F66="",H66="",J66=""),0,TIME(H66,J66,0))</f>
        <v>0</v>
      </c>
      <c r="AE66" s="132">
        <f>IF(OR(D66="",F66=""),0,TIME(M66,O66,0))</f>
        <v>0</v>
      </c>
      <c r="AF66" s="137">
        <f>AD66-AC66-AE66</f>
        <v>0</v>
      </c>
      <c r="AG66" s="137">
        <f>TIME(R66,T66,)</f>
        <v>0</v>
      </c>
      <c r="AH66" s="314" t="str">
        <f>IF(AF66&gt;=AG66,"","ERR")</f>
        <v/>
      </c>
    </row>
    <row r="67" spans="1:39" ht="15" customHeight="1" x14ac:dyDescent="0.2">
      <c r="A67" s="471"/>
      <c r="B67" s="472"/>
      <c r="C67" s="417" t="s">
        <v>132</v>
      </c>
      <c r="D67" s="210"/>
      <c r="E67" s="211" t="str">
        <f>IF(AH66="ERR","研修時間を確認してください","")</f>
        <v/>
      </c>
      <c r="F67" s="210"/>
      <c r="G67" s="210"/>
      <c r="H67" s="211"/>
      <c r="I67" s="210"/>
      <c r="J67" s="210"/>
      <c r="K67" s="210"/>
      <c r="L67" s="210"/>
      <c r="M67" s="210"/>
      <c r="N67" s="210"/>
      <c r="O67" s="210"/>
      <c r="P67" s="210"/>
      <c r="Q67" s="212" t="str">
        <f>IF(AH67="ERR","助成対象研修人数を入力してください","")</f>
        <v/>
      </c>
      <c r="R67" s="213"/>
      <c r="S67" s="213"/>
      <c r="T67" s="213"/>
      <c r="U67" s="213"/>
      <c r="V67" s="213"/>
      <c r="W67" s="213"/>
      <c r="X67" s="214"/>
      <c r="AB67" s="78"/>
      <c r="AC67" s="86"/>
      <c r="AD67" s="86"/>
      <c r="AE67" s="86"/>
      <c r="AF67" s="84"/>
      <c r="AG67" s="84"/>
      <c r="AH67" s="314" t="str">
        <f>IF(W66&lt;&gt;"","",IF(R66&lt;&gt;"","ERR",""))</f>
        <v/>
      </c>
      <c r="AJ67" s="256"/>
      <c r="AL67" s="87"/>
      <c r="AM67" s="88"/>
    </row>
    <row r="68" spans="1:39" ht="24" customHeight="1" thickBot="1" x14ac:dyDescent="0.25">
      <c r="A68" s="471"/>
      <c r="B68" s="472"/>
      <c r="C68" s="418"/>
      <c r="D68" s="464"/>
      <c r="E68" s="465"/>
      <c r="F68" s="465"/>
      <c r="G68" s="465"/>
      <c r="H68" s="465"/>
      <c r="I68" s="465"/>
      <c r="J68" s="465"/>
      <c r="K68" s="465"/>
      <c r="L68" s="465"/>
      <c r="M68" s="465"/>
      <c r="N68" s="465"/>
      <c r="O68" s="465"/>
      <c r="P68" s="465"/>
      <c r="Q68" s="465"/>
      <c r="R68" s="465"/>
      <c r="S68" s="465"/>
      <c r="T68" s="465"/>
      <c r="U68" s="465"/>
      <c r="V68" s="465"/>
      <c r="W68" s="465"/>
      <c r="X68" s="466"/>
      <c r="AB68" s="78"/>
      <c r="AC68" s="86"/>
      <c r="AD68" s="86"/>
      <c r="AE68" s="86"/>
      <c r="AF68" s="84"/>
      <c r="AG68" s="84"/>
      <c r="AH68" s="314"/>
      <c r="AJ68" s="256"/>
      <c r="AL68" s="87"/>
      <c r="AM68" s="88"/>
    </row>
    <row r="69" spans="1:39" ht="24" customHeight="1" thickBot="1" x14ac:dyDescent="0.2">
      <c r="A69" s="473"/>
      <c r="B69" s="474"/>
      <c r="C69" s="250"/>
      <c r="D69" s="467"/>
      <c r="E69" s="467"/>
      <c r="F69" s="467"/>
      <c r="G69" s="467"/>
      <c r="H69" s="467"/>
      <c r="I69" s="467"/>
      <c r="J69" s="467"/>
      <c r="K69" s="467"/>
      <c r="L69" s="467"/>
      <c r="M69" s="467"/>
      <c r="N69" s="467"/>
      <c r="O69" s="467"/>
      <c r="P69" s="467"/>
      <c r="Q69" s="467"/>
      <c r="R69" s="467"/>
      <c r="S69" s="467"/>
      <c r="T69" s="467"/>
      <c r="U69" s="467"/>
      <c r="V69" s="467"/>
      <c r="W69" s="467"/>
      <c r="X69" s="468"/>
      <c r="AB69" s="78"/>
      <c r="AC69" s="86"/>
      <c r="AD69" s="86"/>
      <c r="AE69" s="86"/>
      <c r="AF69" s="84"/>
      <c r="AG69" s="84"/>
      <c r="AH69" s="314"/>
      <c r="AL69" s="87"/>
      <c r="AM69" s="88"/>
    </row>
    <row r="70" spans="1:39" ht="29.25" customHeight="1" x14ac:dyDescent="0.15">
      <c r="A70" s="469"/>
      <c r="B70" s="470"/>
      <c r="C70" s="206" t="s">
        <v>133</v>
      </c>
      <c r="D70" s="215"/>
      <c r="E70" s="204" t="s">
        <v>67</v>
      </c>
      <c r="F70" s="215"/>
      <c r="G70" s="204" t="s">
        <v>86</v>
      </c>
      <c r="H70" s="215"/>
      <c r="I70" s="204" t="s">
        <v>67</v>
      </c>
      <c r="J70" s="215"/>
      <c r="K70" s="205" t="s">
        <v>87</v>
      </c>
      <c r="L70" s="207" t="s">
        <v>68</v>
      </c>
      <c r="M70" s="216"/>
      <c r="N70" s="203" t="s">
        <v>88</v>
      </c>
      <c r="O70" s="215"/>
      <c r="P70" s="203" t="s">
        <v>87</v>
      </c>
      <c r="Q70" s="207" t="s">
        <v>130</v>
      </c>
      <c r="R70" s="249"/>
      <c r="S70" s="203" t="s">
        <v>88</v>
      </c>
      <c r="T70" s="215"/>
      <c r="U70" s="203" t="s">
        <v>87</v>
      </c>
      <c r="V70" s="207" t="s">
        <v>127</v>
      </c>
      <c r="W70" s="217"/>
      <c r="X70" s="208" t="s">
        <v>37</v>
      </c>
      <c r="Z70" s="133"/>
      <c r="AA70" s="132"/>
      <c r="AC70" s="132">
        <f>IF(OR(D70="",F70=""),0,TIME(D70,F70,0))</f>
        <v>0</v>
      </c>
      <c r="AD70" s="132">
        <f>IF(OR(D70="",F70="",H70="",J70=""),0,TIME(H70,J70,0))</f>
        <v>0</v>
      </c>
      <c r="AE70" s="132">
        <f>IF(OR(D70="",F70=""),0,TIME(M70,O70,0))</f>
        <v>0</v>
      </c>
      <c r="AF70" s="137">
        <f>AD70-AC70-AE70</f>
        <v>0</v>
      </c>
      <c r="AG70" s="137">
        <f>TIME(R70,T70,)</f>
        <v>0</v>
      </c>
      <c r="AH70" s="314" t="str">
        <f>IF(AF70&gt;=AG70,"","ERR")</f>
        <v/>
      </c>
    </row>
    <row r="71" spans="1:39" ht="15" customHeight="1" x14ac:dyDescent="0.2">
      <c r="A71" s="471"/>
      <c r="B71" s="472"/>
      <c r="C71" s="417" t="s">
        <v>132</v>
      </c>
      <c r="D71" s="210"/>
      <c r="E71" s="211" t="str">
        <f>IF(AH70="ERR","研修時間を確認してください","")</f>
        <v/>
      </c>
      <c r="F71" s="210"/>
      <c r="G71" s="210"/>
      <c r="H71" s="211"/>
      <c r="I71" s="210"/>
      <c r="J71" s="210"/>
      <c r="K71" s="210"/>
      <c r="L71" s="210"/>
      <c r="M71" s="210"/>
      <c r="N71" s="210"/>
      <c r="O71" s="210"/>
      <c r="P71" s="210"/>
      <c r="Q71" s="212" t="str">
        <f>IF(AH71="ERR","助成対象研修人数を入力してください","")</f>
        <v/>
      </c>
      <c r="R71" s="213"/>
      <c r="S71" s="213"/>
      <c r="T71" s="213"/>
      <c r="U71" s="213"/>
      <c r="V71" s="213"/>
      <c r="W71" s="213"/>
      <c r="X71" s="214"/>
      <c r="AB71" s="78"/>
      <c r="AC71" s="86"/>
      <c r="AD71" s="86"/>
      <c r="AE71" s="86"/>
      <c r="AF71" s="84"/>
      <c r="AG71" s="84"/>
      <c r="AH71" s="314" t="str">
        <f>IF(W70&lt;&gt;"","",IF(R70&lt;&gt;"","ERR",""))</f>
        <v/>
      </c>
      <c r="AJ71" s="256"/>
      <c r="AL71" s="87"/>
      <c r="AM71" s="88"/>
    </row>
    <row r="72" spans="1:39" ht="24" customHeight="1" thickBot="1" x14ac:dyDescent="0.25">
      <c r="A72" s="471"/>
      <c r="B72" s="472"/>
      <c r="C72" s="418"/>
      <c r="D72" s="464"/>
      <c r="E72" s="465"/>
      <c r="F72" s="465"/>
      <c r="G72" s="465"/>
      <c r="H72" s="465"/>
      <c r="I72" s="465"/>
      <c r="J72" s="465"/>
      <c r="K72" s="465"/>
      <c r="L72" s="465"/>
      <c r="M72" s="465"/>
      <c r="N72" s="465"/>
      <c r="O72" s="465"/>
      <c r="P72" s="465"/>
      <c r="Q72" s="465"/>
      <c r="R72" s="465"/>
      <c r="S72" s="465"/>
      <c r="T72" s="465"/>
      <c r="U72" s="465"/>
      <c r="V72" s="465"/>
      <c r="W72" s="465"/>
      <c r="X72" s="466"/>
      <c r="AB72" s="78"/>
      <c r="AC72" s="86"/>
      <c r="AD72" s="86"/>
      <c r="AE72" s="86"/>
      <c r="AF72" s="84"/>
      <c r="AG72" s="84"/>
      <c r="AH72" s="314"/>
      <c r="AJ72" s="256"/>
      <c r="AL72" s="87"/>
      <c r="AM72" s="88"/>
    </row>
    <row r="73" spans="1:39" ht="24" customHeight="1" thickBot="1" x14ac:dyDescent="0.2">
      <c r="A73" s="473"/>
      <c r="B73" s="474"/>
      <c r="C73" s="250"/>
      <c r="D73" s="467"/>
      <c r="E73" s="467"/>
      <c r="F73" s="467"/>
      <c r="G73" s="467"/>
      <c r="H73" s="467"/>
      <c r="I73" s="467"/>
      <c r="J73" s="467"/>
      <c r="K73" s="467"/>
      <c r="L73" s="467"/>
      <c r="M73" s="467"/>
      <c r="N73" s="467"/>
      <c r="O73" s="467"/>
      <c r="P73" s="467"/>
      <c r="Q73" s="467"/>
      <c r="R73" s="467"/>
      <c r="S73" s="467"/>
      <c r="T73" s="467"/>
      <c r="U73" s="467"/>
      <c r="V73" s="467"/>
      <c r="W73" s="467"/>
      <c r="X73" s="468"/>
      <c r="AB73" s="78"/>
      <c r="AC73" s="86"/>
      <c r="AD73" s="86"/>
      <c r="AE73" s="86"/>
      <c r="AF73" s="84"/>
      <c r="AG73" s="84"/>
      <c r="AH73" s="314"/>
      <c r="AL73" s="87"/>
      <c r="AM73" s="88"/>
    </row>
    <row r="74" spans="1:39" ht="29.25" customHeight="1" x14ac:dyDescent="0.15">
      <c r="A74" s="469"/>
      <c r="B74" s="470"/>
      <c r="C74" s="206" t="s">
        <v>133</v>
      </c>
      <c r="D74" s="215"/>
      <c r="E74" s="204" t="s">
        <v>67</v>
      </c>
      <c r="F74" s="215"/>
      <c r="G74" s="204" t="s">
        <v>86</v>
      </c>
      <c r="H74" s="215"/>
      <c r="I74" s="204" t="s">
        <v>67</v>
      </c>
      <c r="J74" s="215"/>
      <c r="K74" s="205" t="s">
        <v>87</v>
      </c>
      <c r="L74" s="207" t="s">
        <v>68</v>
      </c>
      <c r="M74" s="216"/>
      <c r="N74" s="203" t="s">
        <v>88</v>
      </c>
      <c r="O74" s="215"/>
      <c r="P74" s="203" t="s">
        <v>87</v>
      </c>
      <c r="Q74" s="207" t="s">
        <v>130</v>
      </c>
      <c r="R74" s="249"/>
      <c r="S74" s="203" t="s">
        <v>88</v>
      </c>
      <c r="T74" s="215"/>
      <c r="U74" s="203" t="s">
        <v>87</v>
      </c>
      <c r="V74" s="207" t="s">
        <v>127</v>
      </c>
      <c r="W74" s="217"/>
      <c r="X74" s="208" t="s">
        <v>37</v>
      </c>
      <c r="Z74" s="133"/>
      <c r="AA74" s="132"/>
      <c r="AC74" s="132">
        <f>IF(OR(D74="",F74=""),0,TIME(D74,F74,0))</f>
        <v>0</v>
      </c>
      <c r="AD74" s="132">
        <f>IF(OR(D74="",F74="",H74="",J74=""),0,TIME(H74,J74,0))</f>
        <v>0</v>
      </c>
      <c r="AE74" s="132">
        <f>IF(OR(D74="",F74=""),0,TIME(M74,O74,0))</f>
        <v>0</v>
      </c>
      <c r="AF74" s="137">
        <f>AD74-AC74-AE74</f>
        <v>0</v>
      </c>
      <c r="AG74" s="137">
        <f>TIME(R74,T74,)</f>
        <v>0</v>
      </c>
      <c r="AH74" s="314" t="str">
        <f>IF(AF74&gt;=AG74,"","ERR")</f>
        <v/>
      </c>
    </row>
    <row r="75" spans="1:39" ht="15" customHeight="1" x14ac:dyDescent="0.2">
      <c r="A75" s="471"/>
      <c r="B75" s="472"/>
      <c r="C75" s="417" t="s">
        <v>132</v>
      </c>
      <c r="D75" s="210"/>
      <c r="E75" s="211" t="str">
        <f>IF(AH74="ERR","研修時間を確認してください","")</f>
        <v/>
      </c>
      <c r="F75" s="210"/>
      <c r="G75" s="210"/>
      <c r="H75" s="211"/>
      <c r="I75" s="210"/>
      <c r="J75" s="210"/>
      <c r="K75" s="210"/>
      <c r="L75" s="210"/>
      <c r="M75" s="210"/>
      <c r="N75" s="210"/>
      <c r="O75" s="210"/>
      <c r="P75" s="210"/>
      <c r="Q75" s="212" t="str">
        <f>IF(AH75="ERR","助成対象研修人数を入力してください","")</f>
        <v/>
      </c>
      <c r="R75" s="213"/>
      <c r="S75" s="213"/>
      <c r="T75" s="213"/>
      <c r="U75" s="213"/>
      <c r="V75" s="213"/>
      <c r="W75" s="213"/>
      <c r="X75" s="214"/>
      <c r="AB75" s="78"/>
      <c r="AC75" s="86"/>
      <c r="AD75" s="86"/>
      <c r="AE75" s="86"/>
      <c r="AF75" s="84"/>
      <c r="AG75" s="84"/>
      <c r="AH75" s="314" t="str">
        <f>IF(W74&lt;&gt;"","",IF(R74&lt;&gt;"","ERR",""))</f>
        <v/>
      </c>
      <c r="AJ75" s="256"/>
      <c r="AL75" s="87"/>
      <c r="AM75" s="88"/>
    </row>
    <row r="76" spans="1:39" ht="24" customHeight="1" thickBot="1" x14ac:dyDescent="0.25">
      <c r="A76" s="471"/>
      <c r="B76" s="472"/>
      <c r="C76" s="418"/>
      <c r="D76" s="464"/>
      <c r="E76" s="465"/>
      <c r="F76" s="465"/>
      <c r="G76" s="465"/>
      <c r="H76" s="465"/>
      <c r="I76" s="465"/>
      <c r="J76" s="465"/>
      <c r="K76" s="465"/>
      <c r="L76" s="465"/>
      <c r="M76" s="465"/>
      <c r="N76" s="465"/>
      <c r="O76" s="465"/>
      <c r="P76" s="465"/>
      <c r="Q76" s="465"/>
      <c r="R76" s="465"/>
      <c r="S76" s="465"/>
      <c r="T76" s="465"/>
      <c r="U76" s="465"/>
      <c r="V76" s="465"/>
      <c r="W76" s="465"/>
      <c r="X76" s="466"/>
      <c r="AB76" s="78"/>
      <c r="AC76" s="86"/>
      <c r="AD76" s="86"/>
      <c r="AE76" s="86"/>
      <c r="AF76" s="84"/>
      <c r="AG76" s="84"/>
      <c r="AH76" s="314"/>
      <c r="AJ76" s="256"/>
      <c r="AL76" s="87"/>
      <c r="AM76" s="88"/>
    </row>
    <row r="77" spans="1:39" ht="24" customHeight="1" thickBot="1" x14ac:dyDescent="0.2">
      <c r="A77" s="473"/>
      <c r="B77" s="474"/>
      <c r="C77" s="250"/>
      <c r="D77" s="467"/>
      <c r="E77" s="467"/>
      <c r="F77" s="467"/>
      <c r="G77" s="467"/>
      <c r="H77" s="467"/>
      <c r="I77" s="467"/>
      <c r="J77" s="467"/>
      <c r="K77" s="467"/>
      <c r="L77" s="467"/>
      <c r="M77" s="467"/>
      <c r="N77" s="467"/>
      <c r="O77" s="467"/>
      <c r="P77" s="467"/>
      <c r="Q77" s="467"/>
      <c r="R77" s="467"/>
      <c r="S77" s="467"/>
      <c r="T77" s="467"/>
      <c r="U77" s="467"/>
      <c r="V77" s="467"/>
      <c r="W77" s="467"/>
      <c r="X77" s="468"/>
      <c r="AB77" s="78"/>
      <c r="AC77" s="86"/>
      <c r="AD77" s="86"/>
      <c r="AE77" s="86"/>
      <c r="AF77" s="84"/>
      <c r="AG77" s="84"/>
      <c r="AH77" s="314"/>
      <c r="AL77" s="87"/>
      <c r="AM77" s="88"/>
    </row>
    <row r="78" spans="1:39" ht="29.25" customHeight="1" x14ac:dyDescent="0.15">
      <c r="A78" s="469"/>
      <c r="B78" s="470"/>
      <c r="C78" s="206" t="s">
        <v>133</v>
      </c>
      <c r="D78" s="215"/>
      <c r="E78" s="204" t="s">
        <v>67</v>
      </c>
      <c r="F78" s="215"/>
      <c r="G78" s="204" t="s">
        <v>86</v>
      </c>
      <c r="H78" s="215"/>
      <c r="I78" s="204" t="s">
        <v>67</v>
      </c>
      <c r="J78" s="215"/>
      <c r="K78" s="205" t="s">
        <v>87</v>
      </c>
      <c r="L78" s="207" t="s">
        <v>68</v>
      </c>
      <c r="M78" s="216"/>
      <c r="N78" s="203" t="s">
        <v>88</v>
      </c>
      <c r="O78" s="215"/>
      <c r="P78" s="203" t="s">
        <v>87</v>
      </c>
      <c r="Q78" s="207" t="s">
        <v>130</v>
      </c>
      <c r="R78" s="249"/>
      <c r="S78" s="203" t="s">
        <v>88</v>
      </c>
      <c r="T78" s="215"/>
      <c r="U78" s="203" t="s">
        <v>87</v>
      </c>
      <c r="V78" s="207" t="s">
        <v>127</v>
      </c>
      <c r="W78" s="217"/>
      <c r="X78" s="208" t="s">
        <v>37</v>
      </c>
      <c r="Z78" s="133"/>
      <c r="AA78" s="132"/>
      <c r="AC78" s="132">
        <f>IF(OR(D78="",F78=""),0,TIME(D78,F78,0))</f>
        <v>0</v>
      </c>
      <c r="AD78" s="132">
        <f>IF(OR(D78="",F78="",H78="",J78=""),0,TIME(H78,J78,0))</f>
        <v>0</v>
      </c>
      <c r="AE78" s="132">
        <f>IF(OR(D78="",F78=""),0,TIME(M78,O78,0))</f>
        <v>0</v>
      </c>
      <c r="AF78" s="137">
        <f>AD78-AC78-AE78</f>
        <v>0</v>
      </c>
      <c r="AG78" s="137">
        <f>TIME(R78,T78,)</f>
        <v>0</v>
      </c>
      <c r="AH78" s="314" t="str">
        <f>IF(AF78&gt;=AG78,"","ERR")</f>
        <v/>
      </c>
    </row>
    <row r="79" spans="1:39" ht="15" customHeight="1" x14ac:dyDescent="0.2">
      <c r="A79" s="471"/>
      <c r="B79" s="472"/>
      <c r="C79" s="417" t="s">
        <v>132</v>
      </c>
      <c r="D79" s="210"/>
      <c r="E79" s="211" t="str">
        <f>IF(AH78="ERR","研修時間を確認してください","")</f>
        <v/>
      </c>
      <c r="F79" s="210"/>
      <c r="G79" s="210"/>
      <c r="H79" s="211"/>
      <c r="I79" s="210"/>
      <c r="J79" s="210"/>
      <c r="K79" s="210"/>
      <c r="L79" s="210"/>
      <c r="M79" s="210"/>
      <c r="N79" s="210"/>
      <c r="O79" s="210"/>
      <c r="P79" s="210"/>
      <c r="Q79" s="212" t="str">
        <f>IF(AH79="ERR","助成対象研修人数を入力してください","")</f>
        <v/>
      </c>
      <c r="R79" s="213"/>
      <c r="S79" s="213"/>
      <c r="T79" s="213"/>
      <c r="U79" s="213"/>
      <c r="V79" s="213"/>
      <c r="W79" s="213"/>
      <c r="X79" s="214"/>
      <c r="AB79" s="78"/>
      <c r="AC79" s="86"/>
      <c r="AD79" s="86"/>
      <c r="AE79" s="86"/>
      <c r="AF79" s="84"/>
      <c r="AG79" s="84"/>
      <c r="AH79" s="314" t="str">
        <f>IF(W78&lt;&gt;"","",IF(R78&lt;&gt;"","ERR",""))</f>
        <v/>
      </c>
      <c r="AJ79" s="256"/>
      <c r="AL79" s="87"/>
      <c r="AM79" s="88"/>
    </row>
    <row r="80" spans="1:39" ht="24" customHeight="1" thickBot="1" x14ac:dyDescent="0.25">
      <c r="A80" s="471"/>
      <c r="B80" s="472"/>
      <c r="C80" s="418"/>
      <c r="D80" s="464"/>
      <c r="E80" s="465"/>
      <c r="F80" s="465"/>
      <c r="G80" s="465"/>
      <c r="H80" s="465"/>
      <c r="I80" s="465"/>
      <c r="J80" s="465"/>
      <c r="K80" s="465"/>
      <c r="L80" s="465"/>
      <c r="M80" s="465"/>
      <c r="N80" s="465"/>
      <c r="O80" s="465"/>
      <c r="P80" s="465"/>
      <c r="Q80" s="465"/>
      <c r="R80" s="465"/>
      <c r="S80" s="465"/>
      <c r="T80" s="465"/>
      <c r="U80" s="465"/>
      <c r="V80" s="465"/>
      <c r="W80" s="465"/>
      <c r="X80" s="466"/>
      <c r="AB80" s="78"/>
      <c r="AC80" s="86"/>
      <c r="AD80" s="86"/>
      <c r="AE80" s="86"/>
      <c r="AF80" s="84"/>
      <c r="AG80" s="84"/>
      <c r="AH80" s="314"/>
      <c r="AJ80" s="256"/>
      <c r="AL80" s="87"/>
      <c r="AM80" s="88"/>
    </row>
    <row r="81" spans="1:39" ht="24" customHeight="1" thickBot="1" x14ac:dyDescent="0.2">
      <c r="A81" s="473"/>
      <c r="B81" s="474"/>
      <c r="C81" s="250"/>
      <c r="D81" s="467"/>
      <c r="E81" s="467"/>
      <c r="F81" s="467"/>
      <c r="G81" s="467"/>
      <c r="H81" s="467"/>
      <c r="I81" s="467"/>
      <c r="J81" s="467"/>
      <c r="K81" s="467"/>
      <c r="L81" s="467"/>
      <c r="M81" s="467"/>
      <c r="N81" s="467"/>
      <c r="O81" s="467"/>
      <c r="P81" s="467"/>
      <c r="Q81" s="467"/>
      <c r="R81" s="467"/>
      <c r="S81" s="467"/>
      <c r="T81" s="467"/>
      <c r="U81" s="467"/>
      <c r="V81" s="467"/>
      <c r="W81" s="467"/>
      <c r="X81" s="468"/>
      <c r="AB81" s="78"/>
      <c r="AC81" s="86"/>
      <c r="AD81" s="86"/>
      <c r="AE81" s="86"/>
      <c r="AF81" s="84"/>
      <c r="AG81" s="84"/>
      <c r="AH81" s="314"/>
      <c r="AL81" s="87"/>
      <c r="AM81" s="88"/>
    </row>
    <row r="82" spans="1:39" ht="29.25" customHeight="1" x14ac:dyDescent="0.15">
      <c r="A82" s="469"/>
      <c r="B82" s="470"/>
      <c r="C82" s="206" t="s">
        <v>133</v>
      </c>
      <c r="D82" s="215"/>
      <c r="E82" s="204" t="s">
        <v>67</v>
      </c>
      <c r="F82" s="215"/>
      <c r="G82" s="204" t="s">
        <v>86</v>
      </c>
      <c r="H82" s="215"/>
      <c r="I82" s="204" t="s">
        <v>67</v>
      </c>
      <c r="J82" s="215"/>
      <c r="K82" s="205" t="s">
        <v>87</v>
      </c>
      <c r="L82" s="207" t="s">
        <v>68</v>
      </c>
      <c r="M82" s="216"/>
      <c r="N82" s="203" t="s">
        <v>88</v>
      </c>
      <c r="O82" s="215"/>
      <c r="P82" s="203" t="s">
        <v>87</v>
      </c>
      <c r="Q82" s="207" t="s">
        <v>130</v>
      </c>
      <c r="R82" s="249"/>
      <c r="S82" s="203" t="s">
        <v>88</v>
      </c>
      <c r="T82" s="215"/>
      <c r="U82" s="203" t="s">
        <v>87</v>
      </c>
      <c r="V82" s="207" t="s">
        <v>127</v>
      </c>
      <c r="W82" s="217"/>
      <c r="X82" s="208" t="s">
        <v>37</v>
      </c>
      <c r="Z82" s="133"/>
      <c r="AA82" s="132"/>
      <c r="AC82" s="132">
        <f>IF(OR(D82="",F82=""),0,TIME(D82,F82,0))</f>
        <v>0</v>
      </c>
      <c r="AD82" s="132">
        <f>IF(OR(D82="",F82="",H82="",J82=""),0,TIME(H82,J82,0))</f>
        <v>0</v>
      </c>
      <c r="AE82" s="132">
        <f>IF(OR(D82="",F82=""),0,TIME(M82,O82,0))</f>
        <v>0</v>
      </c>
      <c r="AF82" s="137">
        <f>AD82-AC82-AE82</f>
        <v>0</v>
      </c>
      <c r="AG82" s="137">
        <f>TIME(R82,T82,)</f>
        <v>0</v>
      </c>
      <c r="AH82" s="314" t="str">
        <f>IF(AF82&gt;=AG82,"","ERR")</f>
        <v/>
      </c>
    </row>
    <row r="83" spans="1:39" ht="15" customHeight="1" x14ac:dyDescent="0.2">
      <c r="A83" s="471"/>
      <c r="B83" s="472"/>
      <c r="C83" s="417" t="s">
        <v>132</v>
      </c>
      <c r="D83" s="210"/>
      <c r="E83" s="211" t="str">
        <f>IF(AH82="ERR","研修時間を確認してください","")</f>
        <v/>
      </c>
      <c r="F83" s="210"/>
      <c r="G83" s="210"/>
      <c r="H83" s="211"/>
      <c r="I83" s="210"/>
      <c r="J83" s="210"/>
      <c r="K83" s="210"/>
      <c r="L83" s="210"/>
      <c r="M83" s="210"/>
      <c r="N83" s="210"/>
      <c r="O83" s="210"/>
      <c r="P83" s="210"/>
      <c r="Q83" s="212" t="str">
        <f>IF(AH83="ERR","助成対象研修人数を入力してください","")</f>
        <v/>
      </c>
      <c r="R83" s="213"/>
      <c r="S83" s="213"/>
      <c r="T83" s="213"/>
      <c r="U83" s="213"/>
      <c r="V83" s="213"/>
      <c r="W83" s="213"/>
      <c r="X83" s="214"/>
      <c r="AB83" s="78"/>
      <c r="AC83" s="86"/>
      <c r="AD83" s="86"/>
      <c r="AE83" s="86"/>
      <c r="AF83" s="84"/>
      <c r="AG83" s="84"/>
      <c r="AH83" s="314" t="str">
        <f>IF(W82&lt;&gt;"","",IF(R82&lt;&gt;"","ERR",""))</f>
        <v/>
      </c>
      <c r="AJ83" s="256"/>
      <c r="AL83" s="87"/>
      <c r="AM83" s="88"/>
    </row>
    <row r="84" spans="1:39" ht="24" customHeight="1" thickBot="1" x14ac:dyDescent="0.25">
      <c r="A84" s="471"/>
      <c r="B84" s="472"/>
      <c r="C84" s="418"/>
      <c r="D84" s="464"/>
      <c r="E84" s="465"/>
      <c r="F84" s="465"/>
      <c r="G84" s="465"/>
      <c r="H84" s="465"/>
      <c r="I84" s="465"/>
      <c r="J84" s="465"/>
      <c r="K84" s="465"/>
      <c r="L84" s="465"/>
      <c r="M84" s="465"/>
      <c r="N84" s="465"/>
      <c r="O84" s="465"/>
      <c r="P84" s="465"/>
      <c r="Q84" s="465"/>
      <c r="R84" s="465"/>
      <c r="S84" s="465"/>
      <c r="T84" s="465"/>
      <c r="U84" s="465"/>
      <c r="V84" s="465"/>
      <c r="W84" s="465"/>
      <c r="X84" s="466"/>
      <c r="AB84" s="78"/>
      <c r="AC84" s="86"/>
      <c r="AD84" s="86"/>
      <c r="AE84" s="86"/>
      <c r="AF84" s="84"/>
      <c r="AG84" s="84"/>
      <c r="AH84" s="314"/>
      <c r="AJ84" s="256"/>
      <c r="AL84" s="87"/>
      <c r="AM84" s="88"/>
    </row>
    <row r="85" spans="1:39" ht="24" customHeight="1" thickBot="1" x14ac:dyDescent="0.2">
      <c r="A85" s="473"/>
      <c r="B85" s="474"/>
      <c r="C85" s="250"/>
      <c r="D85" s="467"/>
      <c r="E85" s="467"/>
      <c r="F85" s="467"/>
      <c r="G85" s="467"/>
      <c r="H85" s="467"/>
      <c r="I85" s="467"/>
      <c r="J85" s="467"/>
      <c r="K85" s="467"/>
      <c r="L85" s="467"/>
      <c r="M85" s="467"/>
      <c r="N85" s="467"/>
      <c r="O85" s="467"/>
      <c r="P85" s="467"/>
      <c r="Q85" s="467"/>
      <c r="R85" s="467"/>
      <c r="S85" s="467"/>
      <c r="T85" s="467"/>
      <c r="U85" s="467"/>
      <c r="V85" s="467"/>
      <c r="W85" s="467"/>
      <c r="X85" s="468"/>
      <c r="AB85" s="78"/>
      <c r="AC85" s="86"/>
      <c r="AD85" s="86"/>
      <c r="AE85" s="86"/>
      <c r="AF85" s="84"/>
      <c r="AG85" s="84"/>
      <c r="AH85" s="314"/>
      <c r="AL85" s="87"/>
      <c r="AM85" s="88"/>
    </row>
    <row r="86" spans="1:39" ht="29.25" customHeight="1" x14ac:dyDescent="0.15">
      <c r="A86" s="469"/>
      <c r="B86" s="470"/>
      <c r="C86" s="206" t="s">
        <v>133</v>
      </c>
      <c r="D86" s="215"/>
      <c r="E86" s="204" t="s">
        <v>67</v>
      </c>
      <c r="F86" s="215"/>
      <c r="G86" s="204" t="s">
        <v>86</v>
      </c>
      <c r="H86" s="215"/>
      <c r="I86" s="204" t="s">
        <v>67</v>
      </c>
      <c r="J86" s="215"/>
      <c r="K86" s="205" t="s">
        <v>87</v>
      </c>
      <c r="L86" s="207" t="s">
        <v>68</v>
      </c>
      <c r="M86" s="216"/>
      <c r="N86" s="203" t="s">
        <v>88</v>
      </c>
      <c r="O86" s="215"/>
      <c r="P86" s="203" t="s">
        <v>87</v>
      </c>
      <c r="Q86" s="207" t="s">
        <v>130</v>
      </c>
      <c r="R86" s="249"/>
      <c r="S86" s="203" t="s">
        <v>88</v>
      </c>
      <c r="T86" s="215"/>
      <c r="U86" s="203" t="s">
        <v>87</v>
      </c>
      <c r="V86" s="207" t="s">
        <v>127</v>
      </c>
      <c r="W86" s="217"/>
      <c r="X86" s="208" t="s">
        <v>37</v>
      </c>
      <c r="Z86" s="133"/>
      <c r="AA86" s="132"/>
      <c r="AC86" s="132">
        <f>IF(OR(D86="",F86=""),0,TIME(D86,F86,0))</f>
        <v>0</v>
      </c>
      <c r="AD86" s="132">
        <f>IF(OR(D86="",F86="",H86="",J86=""),0,TIME(H86,J86,0))</f>
        <v>0</v>
      </c>
      <c r="AE86" s="132">
        <f>IF(OR(D86="",F86=""),0,TIME(M86,O86,0))</f>
        <v>0</v>
      </c>
      <c r="AF86" s="137">
        <f>AD86-AC86-AE86</f>
        <v>0</v>
      </c>
      <c r="AG86" s="137">
        <f>TIME(R86,T86,)</f>
        <v>0</v>
      </c>
      <c r="AH86" s="314" t="str">
        <f>IF(AF86&gt;=AG86,"","ERR")</f>
        <v/>
      </c>
    </row>
    <row r="87" spans="1:39" ht="15" customHeight="1" x14ac:dyDescent="0.2">
      <c r="A87" s="471"/>
      <c r="B87" s="472"/>
      <c r="C87" s="417" t="s">
        <v>132</v>
      </c>
      <c r="D87" s="210"/>
      <c r="E87" s="211" t="str">
        <f>IF(AH86="ERR","研修時間を確認してください","")</f>
        <v/>
      </c>
      <c r="F87" s="210"/>
      <c r="G87" s="210"/>
      <c r="H87" s="211"/>
      <c r="I87" s="210"/>
      <c r="J87" s="210"/>
      <c r="K87" s="210"/>
      <c r="L87" s="210"/>
      <c r="M87" s="210"/>
      <c r="N87" s="210"/>
      <c r="O87" s="210"/>
      <c r="P87" s="210"/>
      <c r="Q87" s="212" t="str">
        <f>IF(AH87="ERR","助成対象研修人数を入力してください","")</f>
        <v/>
      </c>
      <c r="R87" s="213"/>
      <c r="S87" s="213"/>
      <c r="T87" s="213"/>
      <c r="U87" s="213"/>
      <c r="V87" s="213"/>
      <c r="W87" s="213"/>
      <c r="X87" s="214"/>
      <c r="AB87" s="78"/>
      <c r="AC87" s="86"/>
      <c r="AD87" s="86"/>
      <c r="AE87" s="86"/>
      <c r="AF87" s="84"/>
      <c r="AG87" s="84"/>
      <c r="AH87" s="314" t="str">
        <f>IF(W86&lt;&gt;"","",IF(R86&lt;&gt;"","ERR",""))</f>
        <v/>
      </c>
      <c r="AJ87" s="256"/>
      <c r="AL87" s="87"/>
      <c r="AM87" s="88"/>
    </row>
    <row r="88" spans="1:39" ht="24" customHeight="1" thickBot="1" x14ac:dyDescent="0.25">
      <c r="A88" s="471"/>
      <c r="B88" s="472"/>
      <c r="C88" s="418"/>
      <c r="D88" s="464"/>
      <c r="E88" s="465"/>
      <c r="F88" s="465"/>
      <c r="G88" s="465"/>
      <c r="H88" s="465"/>
      <c r="I88" s="465"/>
      <c r="J88" s="465"/>
      <c r="K88" s="465"/>
      <c r="L88" s="465"/>
      <c r="M88" s="465"/>
      <c r="N88" s="465"/>
      <c r="O88" s="465"/>
      <c r="P88" s="465"/>
      <c r="Q88" s="465"/>
      <c r="R88" s="465"/>
      <c r="S88" s="465"/>
      <c r="T88" s="465"/>
      <c r="U88" s="465"/>
      <c r="V88" s="465"/>
      <c r="W88" s="465"/>
      <c r="X88" s="466"/>
      <c r="AB88" s="78"/>
      <c r="AC88" s="86"/>
      <c r="AD88" s="86"/>
      <c r="AE88" s="86"/>
      <c r="AF88" s="84"/>
      <c r="AG88" s="84"/>
      <c r="AH88" s="314"/>
      <c r="AJ88" s="256"/>
      <c r="AL88" s="87"/>
      <c r="AM88" s="88"/>
    </row>
    <row r="89" spans="1:39" ht="24" customHeight="1" thickBot="1" x14ac:dyDescent="0.2">
      <c r="A89" s="473"/>
      <c r="B89" s="474"/>
      <c r="C89" s="250"/>
      <c r="D89" s="467"/>
      <c r="E89" s="467"/>
      <c r="F89" s="467"/>
      <c r="G89" s="467"/>
      <c r="H89" s="467"/>
      <c r="I89" s="467"/>
      <c r="J89" s="467"/>
      <c r="K89" s="467"/>
      <c r="L89" s="467"/>
      <c r="M89" s="467"/>
      <c r="N89" s="467"/>
      <c r="O89" s="467"/>
      <c r="P89" s="467"/>
      <c r="Q89" s="467"/>
      <c r="R89" s="467"/>
      <c r="S89" s="467"/>
      <c r="T89" s="467"/>
      <c r="U89" s="467"/>
      <c r="V89" s="467"/>
      <c r="W89" s="467"/>
      <c r="X89" s="468"/>
      <c r="AB89" s="78"/>
      <c r="AC89" s="86"/>
      <c r="AD89" s="86"/>
      <c r="AE89" s="86"/>
      <c r="AF89" s="84"/>
      <c r="AG89" s="84"/>
      <c r="AH89" s="314"/>
      <c r="AL89" s="87"/>
      <c r="AM89" s="88"/>
    </row>
    <row r="90" spans="1:39" ht="13.5" customHeight="1" x14ac:dyDescent="0.15">
      <c r="A90" s="420" t="s">
        <v>100</v>
      </c>
      <c r="B90" s="420"/>
      <c r="C90" s="419">
        <f>IF(SUMIF($W$50:$W$86,1,$AG$50:$AG$86)=0,0,SUMIF($W$50:$W$86,1,$AG$50:$AG$86))</f>
        <v>0</v>
      </c>
      <c r="D90" s="419"/>
      <c r="E90" s="420" t="s">
        <v>90</v>
      </c>
      <c r="F90" s="420"/>
      <c r="G90" s="419">
        <f>IF(SUMIF($W$50:$W$86,2,$AG$50:$AG$86)=0,0,SUMIF($W$50:$W$86,2,$AG50:$AG$86))</f>
        <v>0</v>
      </c>
      <c r="H90" s="419"/>
      <c r="I90" s="420" t="s">
        <v>91</v>
      </c>
      <c r="J90" s="420"/>
      <c r="K90" s="419">
        <f>IF(SUMIF($W$50:$W$86,3,$AG$50:$AG$86)=0,0,SUMIF($W$50:$W$86,3,$AG$50:$AG$86))</f>
        <v>0</v>
      </c>
      <c r="L90" s="419"/>
      <c r="M90" s="147" t="s">
        <v>16</v>
      </c>
      <c r="N90" s="419">
        <f>SUM($C$90,$G$90,$K$90)</f>
        <v>0</v>
      </c>
      <c r="O90" s="419"/>
      <c r="P90" s="141"/>
      <c r="Q90" s="141"/>
      <c r="R90" s="141"/>
      <c r="S90" s="141"/>
      <c r="T90" s="141"/>
      <c r="U90" s="141"/>
      <c r="V90" s="141"/>
      <c r="W90" s="141"/>
      <c r="X90" s="141"/>
      <c r="AB90" s="78"/>
      <c r="AC90" s="86"/>
      <c r="AD90" s="86"/>
      <c r="AE90" s="86"/>
      <c r="AF90" s="84"/>
      <c r="AG90" s="84"/>
      <c r="AH90" s="314"/>
      <c r="AL90" s="87"/>
      <c r="AM90" s="88"/>
    </row>
    <row r="91" spans="1:39" ht="23.25" customHeight="1" x14ac:dyDescent="0.15">
      <c r="A91" s="126"/>
      <c r="B91" s="126"/>
      <c r="C91" s="139"/>
      <c r="D91" s="139"/>
      <c r="E91" s="139"/>
      <c r="F91" s="139"/>
      <c r="G91" s="139"/>
      <c r="H91" s="139"/>
      <c r="I91" s="140"/>
      <c r="J91" s="140"/>
      <c r="K91" s="140"/>
      <c r="L91" s="530" t="str">
        <f>$K$6</f>
        <v>（ 　　年　　月 ）</v>
      </c>
      <c r="M91" s="530"/>
      <c r="N91" s="530"/>
      <c r="O91" s="530"/>
      <c r="P91" s="530"/>
      <c r="Q91" s="530"/>
      <c r="R91" s="144" t="s">
        <v>95</v>
      </c>
      <c r="S91" s="149"/>
      <c r="T91" s="149"/>
      <c r="U91" s="149"/>
      <c r="V91" s="421" t="str">
        <f>$R$6</f>
        <v/>
      </c>
      <c r="W91" s="421"/>
      <c r="X91" s="421"/>
      <c r="AB91" s="78"/>
      <c r="AC91" s="86"/>
      <c r="AD91" s="86"/>
      <c r="AE91" s="86"/>
      <c r="AF91" s="137"/>
      <c r="AG91" s="137"/>
      <c r="AH91" s="314"/>
      <c r="AL91" s="87"/>
      <c r="AM91" s="88"/>
    </row>
    <row r="92" spans="1:39" ht="29.25" customHeight="1" x14ac:dyDescent="0.15">
      <c r="A92" s="469"/>
      <c r="B92" s="470"/>
      <c r="C92" s="206" t="s">
        <v>133</v>
      </c>
      <c r="D92" s="215"/>
      <c r="E92" s="204" t="s">
        <v>67</v>
      </c>
      <c r="F92" s="215"/>
      <c r="G92" s="204" t="s">
        <v>86</v>
      </c>
      <c r="H92" s="215"/>
      <c r="I92" s="204" t="s">
        <v>67</v>
      </c>
      <c r="J92" s="215"/>
      <c r="K92" s="205" t="s">
        <v>87</v>
      </c>
      <c r="L92" s="207" t="s">
        <v>68</v>
      </c>
      <c r="M92" s="216"/>
      <c r="N92" s="203" t="s">
        <v>88</v>
      </c>
      <c r="O92" s="215"/>
      <c r="P92" s="203" t="s">
        <v>87</v>
      </c>
      <c r="Q92" s="207" t="s">
        <v>130</v>
      </c>
      <c r="R92" s="249"/>
      <c r="S92" s="203" t="s">
        <v>88</v>
      </c>
      <c r="T92" s="215"/>
      <c r="U92" s="203" t="s">
        <v>87</v>
      </c>
      <c r="V92" s="207" t="s">
        <v>127</v>
      </c>
      <c r="W92" s="217"/>
      <c r="X92" s="208" t="s">
        <v>37</v>
      </c>
      <c r="Z92" s="133"/>
      <c r="AA92" s="132"/>
      <c r="AC92" s="132">
        <f>IF(OR(D92="",F92=""),0,TIME(D92,F92,0))</f>
        <v>0</v>
      </c>
      <c r="AD92" s="132">
        <f>IF(OR(D92="",F92="",H92="",J92=""),0,TIME(H92,J92,0))</f>
        <v>0</v>
      </c>
      <c r="AE92" s="132">
        <f>IF(OR(D92="",F92=""),0,TIME(M92,O92,0))</f>
        <v>0</v>
      </c>
      <c r="AF92" s="137">
        <f>AD92-AC92-AE92</f>
        <v>0</v>
      </c>
      <c r="AG92" s="137">
        <f>TIME(R92,T92,)</f>
        <v>0</v>
      </c>
      <c r="AH92" s="314" t="str">
        <f>IF(AF92&gt;=AG92,"","ERR")</f>
        <v/>
      </c>
    </row>
    <row r="93" spans="1:39" ht="15" customHeight="1" x14ac:dyDescent="0.2">
      <c r="A93" s="471"/>
      <c r="B93" s="472"/>
      <c r="C93" s="417" t="s">
        <v>132</v>
      </c>
      <c r="D93" s="210"/>
      <c r="E93" s="211" t="str">
        <f>IF(AH92="ERR","研修時間を確認してください","")</f>
        <v/>
      </c>
      <c r="F93" s="210"/>
      <c r="G93" s="210"/>
      <c r="H93" s="211"/>
      <c r="I93" s="210"/>
      <c r="J93" s="210"/>
      <c r="K93" s="210"/>
      <c r="L93" s="210"/>
      <c r="M93" s="210"/>
      <c r="N93" s="210"/>
      <c r="O93" s="210"/>
      <c r="P93" s="210"/>
      <c r="Q93" s="212" t="str">
        <f>IF(AH93="ERR","助成対象研修人数を入力してください","")</f>
        <v/>
      </c>
      <c r="R93" s="213"/>
      <c r="S93" s="213"/>
      <c r="T93" s="213"/>
      <c r="U93" s="213"/>
      <c r="V93" s="213"/>
      <c r="W93" s="213"/>
      <c r="X93" s="214"/>
      <c r="AB93" s="78"/>
      <c r="AC93" s="86"/>
      <c r="AD93" s="86"/>
      <c r="AE93" s="86"/>
      <c r="AF93" s="84"/>
      <c r="AG93" s="84"/>
      <c r="AH93" s="314" t="str">
        <f>IF(W92&lt;&gt;"","",IF(R92&lt;&gt;"","ERR",""))</f>
        <v/>
      </c>
      <c r="AJ93" s="256"/>
      <c r="AL93" s="87"/>
      <c r="AM93" s="88"/>
    </row>
    <row r="94" spans="1:39" ht="24" customHeight="1" thickBot="1" x14ac:dyDescent="0.25">
      <c r="A94" s="471"/>
      <c r="B94" s="472"/>
      <c r="C94" s="418"/>
      <c r="D94" s="464"/>
      <c r="E94" s="465"/>
      <c r="F94" s="465"/>
      <c r="G94" s="465"/>
      <c r="H94" s="465"/>
      <c r="I94" s="465"/>
      <c r="J94" s="465"/>
      <c r="K94" s="465"/>
      <c r="L94" s="465"/>
      <c r="M94" s="465"/>
      <c r="N94" s="465"/>
      <c r="O94" s="465"/>
      <c r="P94" s="465"/>
      <c r="Q94" s="465"/>
      <c r="R94" s="465"/>
      <c r="S94" s="465"/>
      <c r="T94" s="465"/>
      <c r="U94" s="465"/>
      <c r="V94" s="465"/>
      <c r="W94" s="465"/>
      <c r="X94" s="466"/>
      <c r="AB94" s="78"/>
      <c r="AC94" s="86"/>
      <c r="AD94" s="86"/>
      <c r="AE94" s="86"/>
      <c r="AF94" s="84"/>
      <c r="AG94" s="84"/>
      <c r="AH94" s="314"/>
      <c r="AJ94" s="256"/>
      <c r="AL94" s="87"/>
      <c r="AM94" s="88"/>
    </row>
    <row r="95" spans="1:39" ht="24" customHeight="1" thickBot="1" x14ac:dyDescent="0.2">
      <c r="A95" s="473"/>
      <c r="B95" s="474"/>
      <c r="C95" s="250"/>
      <c r="D95" s="467"/>
      <c r="E95" s="467"/>
      <c r="F95" s="467"/>
      <c r="G95" s="467"/>
      <c r="H95" s="467"/>
      <c r="I95" s="467"/>
      <c r="J95" s="467"/>
      <c r="K95" s="467"/>
      <c r="L95" s="467"/>
      <c r="M95" s="467"/>
      <c r="N95" s="467"/>
      <c r="O95" s="467"/>
      <c r="P95" s="467"/>
      <c r="Q95" s="467"/>
      <c r="R95" s="467"/>
      <c r="S95" s="467"/>
      <c r="T95" s="467"/>
      <c r="U95" s="467"/>
      <c r="V95" s="467"/>
      <c r="W95" s="467"/>
      <c r="X95" s="468"/>
      <c r="AB95" s="78"/>
      <c r="AC95" s="86"/>
      <c r="AD95" s="86"/>
      <c r="AE95" s="86"/>
      <c r="AF95" s="84"/>
      <c r="AG95" s="84"/>
      <c r="AH95" s="314"/>
      <c r="AL95" s="87"/>
      <c r="AM95" s="88"/>
    </row>
    <row r="96" spans="1:39" ht="29.25" customHeight="1" x14ac:dyDescent="0.15">
      <c r="A96" s="469"/>
      <c r="B96" s="470"/>
      <c r="C96" s="206" t="s">
        <v>133</v>
      </c>
      <c r="D96" s="215"/>
      <c r="E96" s="204" t="s">
        <v>67</v>
      </c>
      <c r="F96" s="215"/>
      <c r="G96" s="204" t="s">
        <v>86</v>
      </c>
      <c r="H96" s="215"/>
      <c r="I96" s="204" t="s">
        <v>67</v>
      </c>
      <c r="J96" s="215"/>
      <c r="K96" s="205" t="s">
        <v>87</v>
      </c>
      <c r="L96" s="207" t="s">
        <v>68</v>
      </c>
      <c r="M96" s="216"/>
      <c r="N96" s="203" t="s">
        <v>88</v>
      </c>
      <c r="O96" s="215"/>
      <c r="P96" s="203" t="s">
        <v>87</v>
      </c>
      <c r="Q96" s="207" t="s">
        <v>130</v>
      </c>
      <c r="R96" s="249"/>
      <c r="S96" s="203" t="s">
        <v>88</v>
      </c>
      <c r="T96" s="215"/>
      <c r="U96" s="203" t="s">
        <v>87</v>
      </c>
      <c r="V96" s="207" t="s">
        <v>127</v>
      </c>
      <c r="W96" s="217"/>
      <c r="X96" s="208" t="s">
        <v>37</v>
      </c>
      <c r="Z96" s="133"/>
      <c r="AA96" s="132"/>
      <c r="AC96" s="132">
        <f>IF(OR(D96="",F96=""),0,TIME(D96,F96,0))</f>
        <v>0</v>
      </c>
      <c r="AD96" s="132">
        <f>IF(OR(D96="",F96="",H96="",J96=""),0,TIME(H96,J96,0))</f>
        <v>0</v>
      </c>
      <c r="AE96" s="132">
        <f>IF(OR(D96="",F96=""),0,TIME(M96,O96,0))</f>
        <v>0</v>
      </c>
      <c r="AF96" s="137">
        <f>AD96-AC96-AE96</f>
        <v>0</v>
      </c>
      <c r="AG96" s="137">
        <f>TIME(R96,T96,)</f>
        <v>0</v>
      </c>
      <c r="AH96" s="314" t="str">
        <f>IF(AF96&gt;=AG96,"","ERR")</f>
        <v/>
      </c>
    </row>
    <row r="97" spans="1:39" ht="15" customHeight="1" x14ac:dyDescent="0.2">
      <c r="A97" s="471"/>
      <c r="B97" s="472"/>
      <c r="C97" s="417" t="s">
        <v>132</v>
      </c>
      <c r="D97" s="210"/>
      <c r="E97" s="211" t="str">
        <f>IF(AH96="ERR","研修時間を確認してください","")</f>
        <v/>
      </c>
      <c r="F97" s="210"/>
      <c r="G97" s="210"/>
      <c r="H97" s="211"/>
      <c r="I97" s="210"/>
      <c r="J97" s="210"/>
      <c r="K97" s="210"/>
      <c r="L97" s="210"/>
      <c r="M97" s="210"/>
      <c r="N97" s="210"/>
      <c r="O97" s="210"/>
      <c r="P97" s="210"/>
      <c r="Q97" s="212" t="str">
        <f>IF(AH97="ERR","助成対象研修人数を入力してください","")</f>
        <v/>
      </c>
      <c r="R97" s="213"/>
      <c r="S97" s="213"/>
      <c r="T97" s="213"/>
      <c r="U97" s="213"/>
      <c r="V97" s="213"/>
      <c r="W97" s="213"/>
      <c r="X97" s="214"/>
      <c r="AB97" s="78"/>
      <c r="AC97" s="86"/>
      <c r="AD97" s="86"/>
      <c r="AE97" s="86"/>
      <c r="AF97" s="84"/>
      <c r="AG97" s="84"/>
      <c r="AH97" s="314" t="str">
        <f>IF(W96&lt;&gt;"","",IF(R96&lt;&gt;"","ERR",""))</f>
        <v/>
      </c>
      <c r="AJ97" s="256"/>
      <c r="AL97" s="87"/>
      <c r="AM97" s="88"/>
    </row>
    <row r="98" spans="1:39" ht="24" customHeight="1" thickBot="1" x14ac:dyDescent="0.25">
      <c r="A98" s="471"/>
      <c r="B98" s="472"/>
      <c r="C98" s="418"/>
      <c r="D98" s="464"/>
      <c r="E98" s="465"/>
      <c r="F98" s="465"/>
      <c r="G98" s="465"/>
      <c r="H98" s="465"/>
      <c r="I98" s="465"/>
      <c r="J98" s="465"/>
      <c r="K98" s="465"/>
      <c r="L98" s="465"/>
      <c r="M98" s="465"/>
      <c r="N98" s="465"/>
      <c r="O98" s="465"/>
      <c r="P98" s="465"/>
      <c r="Q98" s="465"/>
      <c r="R98" s="465"/>
      <c r="S98" s="465"/>
      <c r="T98" s="465"/>
      <c r="U98" s="465"/>
      <c r="V98" s="465"/>
      <c r="W98" s="465"/>
      <c r="X98" s="466"/>
      <c r="AB98" s="78"/>
      <c r="AC98" s="86"/>
      <c r="AD98" s="86"/>
      <c r="AE98" s="86"/>
      <c r="AF98" s="84"/>
      <c r="AG98" s="84"/>
      <c r="AH98" s="314"/>
      <c r="AJ98" s="256"/>
      <c r="AL98" s="87"/>
      <c r="AM98" s="88"/>
    </row>
    <row r="99" spans="1:39" ht="24" customHeight="1" thickBot="1" x14ac:dyDescent="0.2">
      <c r="A99" s="473"/>
      <c r="B99" s="474"/>
      <c r="C99" s="250"/>
      <c r="D99" s="467"/>
      <c r="E99" s="467"/>
      <c r="F99" s="467"/>
      <c r="G99" s="467"/>
      <c r="H99" s="467"/>
      <c r="I99" s="467"/>
      <c r="J99" s="467"/>
      <c r="K99" s="467"/>
      <c r="L99" s="467"/>
      <c r="M99" s="467"/>
      <c r="N99" s="467"/>
      <c r="O99" s="467"/>
      <c r="P99" s="467"/>
      <c r="Q99" s="467"/>
      <c r="R99" s="467"/>
      <c r="S99" s="467"/>
      <c r="T99" s="467"/>
      <c r="U99" s="467"/>
      <c r="V99" s="467"/>
      <c r="W99" s="467"/>
      <c r="X99" s="468"/>
      <c r="AB99" s="78"/>
      <c r="AC99" s="86"/>
      <c r="AD99" s="86"/>
      <c r="AE99" s="86"/>
      <c r="AF99" s="84"/>
      <c r="AG99" s="84"/>
      <c r="AH99" s="314"/>
      <c r="AL99" s="87"/>
      <c r="AM99" s="88"/>
    </row>
    <row r="100" spans="1:39" ht="29.25" customHeight="1" x14ac:dyDescent="0.15">
      <c r="A100" s="469"/>
      <c r="B100" s="470"/>
      <c r="C100" s="206" t="s">
        <v>133</v>
      </c>
      <c r="D100" s="215"/>
      <c r="E100" s="204" t="s">
        <v>67</v>
      </c>
      <c r="F100" s="215"/>
      <c r="G100" s="204" t="s">
        <v>86</v>
      </c>
      <c r="H100" s="215"/>
      <c r="I100" s="204" t="s">
        <v>67</v>
      </c>
      <c r="J100" s="215"/>
      <c r="K100" s="205" t="s">
        <v>87</v>
      </c>
      <c r="L100" s="207" t="s">
        <v>68</v>
      </c>
      <c r="M100" s="216"/>
      <c r="N100" s="203" t="s">
        <v>88</v>
      </c>
      <c r="O100" s="215"/>
      <c r="P100" s="203" t="s">
        <v>87</v>
      </c>
      <c r="Q100" s="207" t="s">
        <v>130</v>
      </c>
      <c r="R100" s="249"/>
      <c r="S100" s="203" t="s">
        <v>88</v>
      </c>
      <c r="T100" s="215"/>
      <c r="U100" s="203" t="s">
        <v>87</v>
      </c>
      <c r="V100" s="207" t="s">
        <v>127</v>
      </c>
      <c r="W100" s="217"/>
      <c r="X100" s="208" t="s">
        <v>37</v>
      </c>
      <c r="Z100" s="133"/>
      <c r="AA100" s="132"/>
      <c r="AC100" s="132">
        <f>IF(OR(D100="",F100=""),0,TIME(D100,F100,0))</f>
        <v>0</v>
      </c>
      <c r="AD100" s="132">
        <f>IF(OR(D100="",F100="",H100="",J100=""),0,TIME(H100,J100,0))</f>
        <v>0</v>
      </c>
      <c r="AE100" s="132">
        <f>IF(OR(D100="",F100=""),0,TIME(M100,O100,0))</f>
        <v>0</v>
      </c>
      <c r="AF100" s="137">
        <f>AD100-AC100-AE100</f>
        <v>0</v>
      </c>
      <c r="AG100" s="137">
        <f>TIME(R100,T100,)</f>
        <v>0</v>
      </c>
      <c r="AH100" s="314" t="str">
        <f>IF(AF100&gt;=AG100,"","ERR")</f>
        <v/>
      </c>
    </row>
    <row r="101" spans="1:39" ht="15" customHeight="1" x14ac:dyDescent="0.2">
      <c r="A101" s="471"/>
      <c r="B101" s="472"/>
      <c r="C101" s="417" t="s">
        <v>132</v>
      </c>
      <c r="D101" s="210"/>
      <c r="E101" s="211" t="str">
        <f>IF(AH100="ERR","研修時間を確認してください","")</f>
        <v/>
      </c>
      <c r="F101" s="210"/>
      <c r="G101" s="210"/>
      <c r="H101" s="211"/>
      <c r="I101" s="210"/>
      <c r="J101" s="210"/>
      <c r="K101" s="210"/>
      <c r="L101" s="210"/>
      <c r="M101" s="210"/>
      <c r="N101" s="210"/>
      <c r="O101" s="210"/>
      <c r="P101" s="210"/>
      <c r="Q101" s="212" t="str">
        <f>IF(AH101="ERR","助成対象研修人数を入力してください","")</f>
        <v/>
      </c>
      <c r="R101" s="213"/>
      <c r="S101" s="213"/>
      <c r="T101" s="213"/>
      <c r="U101" s="213"/>
      <c r="V101" s="213"/>
      <c r="W101" s="213"/>
      <c r="X101" s="214"/>
      <c r="AB101" s="78"/>
      <c r="AC101" s="86"/>
      <c r="AD101" s="86"/>
      <c r="AE101" s="86"/>
      <c r="AF101" s="84"/>
      <c r="AG101" s="84"/>
      <c r="AH101" s="314" t="str">
        <f>IF(W100&lt;&gt;"","",IF(R100&lt;&gt;"","ERR",""))</f>
        <v/>
      </c>
      <c r="AJ101" s="256"/>
      <c r="AL101" s="87"/>
      <c r="AM101" s="88"/>
    </row>
    <row r="102" spans="1:39" ht="24" customHeight="1" thickBot="1" x14ac:dyDescent="0.25">
      <c r="A102" s="471"/>
      <c r="B102" s="472"/>
      <c r="C102" s="418"/>
      <c r="D102" s="464"/>
      <c r="E102" s="465"/>
      <c r="F102" s="465"/>
      <c r="G102" s="465"/>
      <c r="H102" s="465"/>
      <c r="I102" s="465"/>
      <c r="J102" s="465"/>
      <c r="K102" s="465"/>
      <c r="L102" s="465"/>
      <c r="M102" s="465"/>
      <c r="N102" s="465"/>
      <c r="O102" s="465"/>
      <c r="P102" s="465"/>
      <c r="Q102" s="465"/>
      <c r="R102" s="465"/>
      <c r="S102" s="465"/>
      <c r="T102" s="465"/>
      <c r="U102" s="465"/>
      <c r="V102" s="465"/>
      <c r="W102" s="465"/>
      <c r="X102" s="466"/>
      <c r="AB102" s="78"/>
      <c r="AC102" s="86"/>
      <c r="AD102" s="86"/>
      <c r="AE102" s="86"/>
      <c r="AF102" s="84"/>
      <c r="AG102" s="84"/>
      <c r="AH102" s="314"/>
      <c r="AJ102" s="256"/>
      <c r="AL102" s="87"/>
      <c r="AM102" s="88"/>
    </row>
    <row r="103" spans="1:39" ht="24" customHeight="1" thickBot="1" x14ac:dyDescent="0.2">
      <c r="A103" s="473"/>
      <c r="B103" s="474"/>
      <c r="C103" s="250"/>
      <c r="D103" s="467"/>
      <c r="E103" s="467"/>
      <c r="F103" s="467"/>
      <c r="G103" s="467"/>
      <c r="H103" s="467"/>
      <c r="I103" s="467"/>
      <c r="J103" s="467"/>
      <c r="K103" s="467"/>
      <c r="L103" s="467"/>
      <c r="M103" s="467"/>
      <c r="N103" s="467"/>
      <c r="O103" s="467"/>
      <c r="P103" s="467"/>
      <c r="Q103" s="467"/>
      <c r="R103" s="467"/>
      <c r="S103" s="467"/>
      <c r="T103" s="467"/>
      <c r="U103" s="467"/>
      <c r="V103" s="467"/>
      <c r="W103" s="467"/>
      <c r="X103" s="468"/>
      <c r="AB103" s="78"/>
      <c r="AC103" s="86"/>
      <c r="AD103" s="86"/>
      <c r="AE103" s="86"/>
      <c r="AF103" s="84"/>
      <c r="AG103" s="84"/>
      <c r="AH103" s="314"/>
      <c r="AL103" s="87"/>
      <c r="AM103" s="88"/>
    </row>
    <row r="104" spans="1:39" ht="29.25" customHeight="1" x14ac:dyDescent="0.15">
      <c r="A104" s="469"/>
      <c r="B104" s="470"/>
      <c r="C104" s="206" t="s">
        <v>133</v>
      </c>
      <c r="D104" s="215"/>
      <c r="E104" s="204" t="s">
        <v>67</v>
      </c>
      <c r="F104" s="215"/>
      <c r="G104" s="204" t="s">
        <v>86</v>
      </c>
      <c r="H104" s="215"/>
      <c r="I104" s="204" t="s">
        <v>67</v>
      </c>
      <c r="J104" s="215"/>
      <c r="K104" s="205" t="s">
        <v>87</v>
      </c>
      <c r="L104" s="207" t="s">
        <v>68</v>
      </c>
      <c r="M104" s="216"/>
      <c r="N104" s="203" t="s">
        <v>88</v>
      </c>
      <c r="O104" s="215"/>
      <c r="P104" s="203" t="s">
        <v>87</v>
      </c>
      <c r="Q104" s="207" t="s">
        <v>130</v>
      </c>
      <c r="R104" s="249"/>
      <c r="S104" s="203" t="s">
        <v>88</v>
      </c>
      <c r="T104" s="215"/>
      <c r="U104" s="203" t="s">
        <v>87</v>
      </c>
      <c r="V104" s="207" t="s">
        <v>127</v>
      </c>
      <c r="W104" s="217"/>
      <c r="X104" s="208" t="s">
        <v>37</v>
      </c>
      <c r="Z104" s="133"/>
      <c r="AA104" s="132"/>
      <c r="AC104" s="132">
        <f>IF(OR(D104="",F104=""),0,TIME(D104,F104,0))</f>
        <v>0</v>
      </c>
      <c r="AD104" s="132">
        <f>IF(OR(D104="",F104="",H104="",J104=""),0,TIME(H104,J104,0))</f>
        <v>0</v>
      </c>
      <c r="AE104" s="132">
        <f>IF(OR(D104="",F104=""),0,TIME(M104,O104,0))</f>
        <v>0</v>
      </c>
      <c r="AF104" s="137">
        <f>AD104-AC104-AE104</f>
        <v>0</v>
      </c>
      <c r="AG104" s="137">
        <f>TIME(R104,T104,)</f>
        <v>0</v>
      </c>
      <c r="AH104" s="314" t="str">
        <f>IF(AF104&gt;=AG104,"","ERR")</f>
        <v/>
      </c>
    </row>
    <row r="105" spans="1:39" ht="15" customHeight="1" x14ac:dyDescent="0.2">
      <c r="A105" s="471"/>
      <c r="B105" s="472"/>
      <c r="C105" s="417" t="s">
        <v>132</v>
      </c>
      <c r="D105" s="210"/>
      <c r="E105" s="211" t="str">
        <f>IF(AH104="ERR","研修時間を確認してください","")</f>
        <v/>
      </c>
      <c r="F105" s="210"/>
      <c r="G105" s="210"/>
      <c r="H105" s="211"/>
      <c r="I105" s="210"/>
      <c r="J105" s="210"/>
      <c r="K105" s="210"/>
      <c r="L105" s="210"/>
      <c r="M105" s="210"/>
      <c r="N105" s="210"/>
      <c r="O105" s="210"/>
      <c r="P105" s="210"/>
      <c r="Q105" s="212" t="str">
        <f>IF(AH105="ERR","助成対象研修人数を入力してください","")</f>
        <v/>
      </c>
      <c r="R105" s="213"/>
      <c r="S105" s="213"/>
      <c r="T105" s="213"/>
      <c r="U105" s="213"/>
      <c r="V105" s="213"/>
      <c r="W105" s="213"/>
      <c r="X105" s="214"/>
      <c r="AB105" s="78"/>
      <c r="AC105" s="86"/>
      <c r="AD105" s="86"/>
      <c r="AE105" s="86"/>
      <c r="AF105" s="84"/>
      <c r="AG105" s="84"/>
      <c r="AH105" s="314" t="str">
        <f>IF(W104&lt;&gt;"","",IF(R104&lt;&gt;"","ERR",""))</f>
        <v/>
      </c>
      <c r="AJ105" s="256"/>
      <c r="AL105" s="87"/>
      <c r="AM105" s="88"/>
    </row>
    <row r="106" spans="1:39" ht="24" customHeight="1" thickBot="1" x14ac:dyDescent="0.25">
      <c r="A106" s="471"/>
      <c r="B106" s="472"/>
      <c r="C106" s="418"/>
      <c r="D106" s="464"/>
      <c r="E106" s="465"/>
      <c r="F106" s="465"/>
      <c r="G106" s="465"/>
      <c r="H106" s="465"/>
      <c r="I106" s="465"/>
      <c r="J106" s="465"/>
      <c r="K106" s="465"/>
      <c r="L106" s="465"/>
      <c r="M106" s="465"/>
      <c r="N106" s="465"/>
      <c r="O106" s="465"/>
      <c r="P106" s="465"/>
      <c r="Q106" s="465"/>
      <c r="R106" s="465"/>
      <c r="S106" s="465"/>
      <c r="T106" s="465"/>
      <c r="U106" s="465"/>
      <c r="V106" s="465"/>
      <c r="W106" s="465"/>
      <c r="X106" s="466"/>
      <c r="AB106" s="78"/>
      <c r="AC106" s="86"/>
      <c r="AD106" s="86"/>
      <c r="AE106" s="86"/>
      <c r="AF106" s="84"/>
      <c r="AG106" s="84"/>
      <c r="AH106" s="314"/>
      <c r="AJ106" s="256"/>
      <c r="AL106" s="87"/>
      <c r="AM106" s="88"/>
    </row>
    <row r="107" spans="1:39" ht="24" customHeight="1" thickBot="1" x14ac:dyDescent="0.2">
      <c r="A107" s="473"/>
      <c r="B107" s="474"/>
      <c r="C107" s="250"/>
      <c r="D107" s="467"/>
      <c r="E107" s="467"/>
      <c r="F107" s="467"/>
      <c r="G107" s="467"/>
      <c r="H107" s="467"/>
      <c r="I107" s="467"/>
      <c r="J107" s="467"/>
      <c r="K107" s="467"/>
      <c r="L107" s="467"/>
      <c r="M107" s="467"/>
      <c r="N107" s="467"/>
      <c r="O107" s="467"/>
      <c r="P107" s="467"/>
      <c r="Q107" s="467"/>
      <c r="R107" s="467"/>
      <c r="S107" s="467"/>
      <c r="T107" s="467"/>
      <c r="U107" s="467"/>
      <c r="V107" s="467"/>
      <c r="W107" s="467"/>
      <c r="X107" s="468"/>
      <c r="AB107" s="78"/>
      <c r="AC107" s="86"/>
      <c r="AD107" s="86"/>
      <c r="AE107" s="86"/>
      <c r="AF107" s="84"/>
      <c r="AG107" s="84"/>
      <c r="AH107" s="314"/>
      <c r="AL107" s="87"/>
      <c r="AM107" s="88"/>
    </row>
    <row r="108" spans="1:39" ht="29.25" customHeight="1" x14ac:dyDescent="0.15">
      <c r="A108" s="469"/>
      <c r="B108" s="470"/>
      <c r="C108" s="206" t="s">
        <v>133</v>
      </c>
      <c r="D108" s="215"/>
      <c r="E108" s="204" t="s">
        <v>67</v>
      </c>
      <c r="F108" s="215"/>
      <c r="G108" s="204" t="s">
        <v>86</v>
      </c>
      <c r="H108" s="215"/>
      <c r="I108" s="204" t="s">
        <v>67</v>
      </c>
      <c r="J108" s="215"/>
      <c r="K108" s="205" t="s">
        <v>87</v>
      </c>
      <c r="L108" s="207" t="s">
        <v>68</v>
      </c>
      <c r="M108" s="216"/>
      <c r="N108" s="203" t="s">
        <v>88</v>
      </c>
      <c r="O108" s="215"/>
      <c r="P108" s="203" t="s">
        <v>87</v>
      </c>
      <c r="Q108" s="207" t="s">
        <v>130</v>
      </c>
      <c r="R108" s="249"/>
      <c r="S108" s="203" t="s">
        <v>88</v>
      </c>
      <c r="T108" s="215"/>
      <c r="U108" s="203" t="s">
        <v>87</v>
      </c>
      <c r="V108" s="207" t="s">
        <v>127</v>
      </c>
      <c r="W108" s="217"/>
      <c r="X108" s="208" t="s">
        <v>37</v>
      </c>
      <c r="Z108" s="133"/>
      <c r="AA108" s="132"/>
      <c r="AC108" s="132">
        <f>IF(OR(D108="",F108=""),0,TIME(D108,F108,0))</f>
        <v>0</v>
      </c>
      <c r="AD108" s="132">
        <f>IF(OR(D108="",F108="",H108="",J108=""),0,TIME(H108,J108,0))</f>
        <v>0</v>
      </c>
      <c r="AE108" s="132">
        <f>IF(OR(D108="",F108=""),0,TIME(M108,O108,0))</f>
        <v>0</v>
      </c>
      <c r="AF108" s="137">
        <f>AD108-AC108-AE108</f>
        <v>0</v>
      </c>
      <c r="AG108" s="137">
        <f>TIME(R108,T108,)</f>
        <v>0</v>
      </c>
      <c r="AH108" s="314" t="str">
        <f>IF(AF108&gt;=AG108,"","ERR")</f>
        <v/>
      </c>
    </row>
    <row r="109" spans="1:39" ht="15" customHeight="1" x14ac:dyDescent="0.2">
      <c r="A109" s="471"/>
      <c r="B109" s="472"/>
      <c r="C109" s="417" t="s">
        <v>132</v>
      </c>
      <c r="D109" s="210"/>
      <c r="E109" s="211" t="str">
        <f>IF(AH108="ERR","研修時間を確認してください","")</f>
        <v/>
      </c>
      <c r="F109" s="210"/>
      <c r="G109" s="210"/>
      <c r="H109" s="211"/>
      <c r="I109" s="210"/>
      <c r="J109" s="210"/>
      <c r="K109" s="210"/>
      <c r="L109" s="210"/>
      <c r="M109" s="210"/>
      <c r="N109" s="210"/>
      <c r="O109" s="210"/>
      <c r="P109" s="210"/>
      <c r="Q109" s="212" t="str">
        <f>IF(AH109="ERR","助成対象研修人数を入力してください","")</f>
        <v/>
      </c>
      <c r="R109" s="213"/>
      <c r="S109" s="213"/>
      <c r="T109" s="213"/>
      <c r="U109" s="213"/>
      <c r="V109" s="213"/>
      <c r="W109" s="213"/>
      <c r="X109" s="214"/>
      <c r="AB109" s="78"/>
      <c r="AC109" s="86"/>
      <c r="AD109" s="86"/>
      <c r="AE109" s="86"/>
      <c r="AF109" s="84"/>
      <c r="AG109" s="84"/>
      <c r="AH109" s="314" t="str">
        <f>IF(W108&lt;&gt;"","",IF(R108&lt;&gt;"","ERR",""))</f>
        <v/>
      </c>
      <c r="AJ109" s="256"/>
      <c r="AL109" s="87"/>
      <c r="AM109" s="88"/>
    </row>
    <row r="110" spans="1:39" ht="24" customHeight="1" thickBot="1" x14ac:dyDescent="0.25">
      <c r="A110" s="471"/>
      <c r="B110" s="472"/>
      <c r="C110" s="418"/>
      <c r="D110" s="464"/>
      <c r="E110" s="465"/>
      <c r="F110" s="465"/>
      <c r="G110" s="465"/>
      <c r="H110" s="465"/>
      <c r="I110" s="465"/>
      <c r="J110" s="465"/>
      <c r="K110" s="465"/>
      <c r="L110" s="465"/>
      <c r="M110" s="465"/>
      <c r="N110" s="465"/>
      <c r="O110" s="465"/>
      <c r="P110" s="465"/>
      <c r="Q110" s="465"/>
      <c r="R110" s="465"/>
      <c r="S110" s="465"/>
      <c r="T110" s="465"/>
      <c r="U110" s="465"/>
      <c r="V110" s="465"/>
      <c r="W110" s="465"/>
      <c r="X110" s="466"/>
      <c r="AB110" s="78"/>
      <c r="AC110" s="86"/>
      <c r="AD110" s="86"/>
      <c r="AE110" s="86"/>
      <c r="AF110" s="84"/>
      <c r="AG110" s="84"/>
      <c r="AH110" s="314"/>
      <c r="AJ110" s="256"/>
      <c r="AL110" s="87"/>
      <c r="AM110" s="88"/>
    </row>
    <row r="111" spans="1:39" ht="24" customHeight="1" thickBot="1" x14ac:dyDescent="0.2">
      <c r="A111" s="473"/>
      <c r="B111" s="474"/>
      <c r="C111" s="250"/>
      <c r="D111" s="467"/>
      <c r="E111" s="467"/>
      <c r="F111" s="467"/>
      <c r="G111" s="467"/>
      <c r="H111" s="467"/>
      <c r="I111" s="467"/>
      <c r="J111" s="467"/>
      <c r="K111" s="467"/>
      <c r="L111" s="467"/>
      <c r="M111" s="467"/>
      <c r="N111" s="467"/>
      <c r="O111" s="467"/>
      <c r="P111" s="467"/>
      <c r="Q111" s="467"/>
      <c r="R111" s="467"/>
      <c r="S111" s="467"/>
      <c r="T111" s="467"/>
      <c r="U111" s="467"/>
      <c r="V111" s="467"/>
      <c r="W111" s="467"/>
      <c r="X111" s="468"/>
      <c r="AB111" s="78"/>
      <c r="AC111" s="86"/>
      <c r="AD111" s="86"/>
      <c r="AE111" s="86"/>
      <c r="AF111" s="84"/>
      <c r="AG111" s="84"/>
      <c r="AH111" s="314"/>
      <c r="AL111" s="87"/>
      <c r="AM111" s="88"/>
    </row>
    <row r="112" spans="1:39" ht="29.25" customHeight="1" x14ac:dyDescent="0.15">
      <c r="A112" s="469"/>
      <c r="B112" s="470"/>
      <c r="C112" s="206" t="s">
        <v>133</v>
      </c>
      <c r="D112" s="215"/>
      <c r="E112" s="204" t="s">
        <v>67</v>
      </c>
      <c r="F112" s="215"/>
      <c r="G112" s="204" t="s">
        <v>86</v>
      </c>
      <c r="H112" s="215"/>
      <c r="I112" s="204" t="s">
        <v>67</v>
      </c>
      <c r="J112" s="215"/>
      <c r="K112" s="205" t="s">
        <v>87</v>
      </c>
      <c r="L112" s="207" t="s">
        <v>68</v>
      </c>
      <c r="M112" s="216"/>
      <c r="N112" s="203" t="s">
        <v>88</v>
      </c>
      <c r="O112" s="215"/>
      <c r="P112" s="203" t="s">
        <v>87</v>
      </c>
      <c r="Q112" s="207" t="s">
        <v>130</v>
      </c>
      <c r="R112" s="249"/>
      <c r="S112" s="203" t="s">
        <v>88</v>
      </c>
      <c r="T112" s="215"/>
      <c r="U112" s="203" t="s">
        <v>87</v>
      </c>
      <c r="V112" s="207" t="s">
        <v>127</v>
      </c>
      <c r="W112" s="217"/>
      <c r="X112" s="208" t="s">
        <v>37</v>
      </c>
      <c r="Z112" s="133"/>
      <c r="AA112" s="132"/>
      <c r="AC112" s="132">
        <f>IF(OR(D112="",F112=""),0,TIME(D112,F112,0))</f>
        <v>0</v>
      </c>
      <c r="AD112" s="132">
        <f>IF(OR(D112="",F112="",H112="",J112=""),0,TIME(H112,J112,0))</f>
        <v>0</v>
      </c>
      <c r="AE112" s="132">
        <f>IF(OR(D112="",F112=""),0,TIME(M112,O112,0))</f>
        <v>0</v>
      </c>
      <c r="AF112" s="137">
        <f>AD112-AC112-AE112</f>
        <v>0</v>
      </c>
      <c r="AG112" s="137">
        <f>TIME(R112,T112,)</f>
        <v>0</v>
      </c>
      <c r="AH112" s="314" t="str">
        <f>IF(AF112&gt;=AG112,"","ERR")</f>
        <v/>
      </c>
    </row>
    <row r="113" spans="1:39" ht="15" customHeight="1" x14ac:dyDescent="0.2">
      <c r="A113" s="471"/>
      <c r="B113" s="472"/>
      <c r="C113" s="417" t="s">
        <v>132</v>
      </c>
      <c r="D113" s="210"/>
      <c r="E113" s="211" t="str">
        <f>IF(AH112="ERR","研修時間を確認してください","")</f>
        <v/>
      </c>
      <c r="F113" s="210"/>
      <c r="G113" s="210"/>
      <c r="H113" s="211"/>
      <c r="I113" s="210"/>
      <c r="J113" s="210"/>
      <c r="K113" s="210"/>
      <c r="L113" s="210"/>
      <c r="M113" s="210"/>
      <c r="N113" s="210"/>
      <c r="O113" s="210"/>
      <c r="P113" s="210"/>
      <c r="Q113" s="212" t="str">
        <f>IF(AH113="ERR","助成対象研修人数を入力してください","")</f>
        <v/>
      </c>
      <c r="R113" s="213"/>
      <c r="S113" s="213"/>
      <c r="T113" s="213"/>
      <c r="U113" s="213"/>
      <c r="V113" s="213"/>
      <c r="W113" s="213"/>
      <c r="X113" s="214"/>
      <c r="AB113" s="78"/>
      <c r="AC113" s="86"/>
      <c r="AD113" s="86"/>
      <c r="AE113" s="86"/>
      <c r="AF113" s="84"/>
      <c r="AG113" s="84"/>
      <c r="AH113" s="314" t="str">
        <f>IF(W112&lt;&gt;"","",IF(R112&lt;&gt;"","ERR",""))</f>
        <v/>
      </c>
      <c r="AJ113" s="256"/>
      <c r="AL113" s="87"/>
      <c r="AM113" s="88"/>
    </row>
    <row r="114" spans="1:39" ht="24" customHeight="1" thickBot="1" x14ac:dyDescent="0.25">
      <c r="A114" s="471"/>
      <c r="B114" s="472"/>
      <c r="C114" s="418"/>
      <c r="D114" s="464"/>
      <c r="E114" s="465"/>
      <c r="F114" s="465"/>
      <c r="G114" s="465"/>
      <c r="H114" s="465"/>
      <c r="I114" s="465"/>
      <c r="J114" s="465"/>
      <c r="K114" s="465"/>
      <c r="L114" s="465"/>
      <c r="M114" s="465"/>
      <c r="N114" s="465"/>
      <c r="O114" s="465"/>
      <c r="P114" s="465"/>
      <c r="Q114" s="465"/>
      <c r="R114" s="465"/>
      <c r="S114" s="465"/>
      <c r="T114" s="465"/>
      <c r="U114" s="465"/>
      <c r="V114" s="465"/>
      <c r="W114" s="465"/>
      <c r="X114" s="466"/>
      <c r="AB114" s="78"/>
      <c r="AC114" s="86"/>
      <c r="AD114" s="86"/>
      <c r="AE114" s="86"/>
      <c r="AF114" s="84"/>
      <c r="AG114" s="84"/>
      <c r="AH114" s="314"/>
      <c r="AJ114" s="256"/>
      <c r="AL114" s="87"/>
      <c r="AM114" s="88"/>
    </row>
    <row r="115" spans="1:39" ht="24" customHeight="1" thickBot="1" x14ac:dyDescent="0.2">
      <c r="A115" s="473"/>
      <c r="B115" s="474"/>
      <c r="C115" s="250"/>
      <c r="D115" s="467"/>
      <c r="E115" s="467"/>
      <c r="F115" s="467"/>
      <c r="G115" s="467"/>
      <c r="H115" s="467"/>
      <c r="I115" s="467"/>
      <c r="J115" s="467"/>
      <c r="K115" s="467"/>
      <c r="L115" s="467"/>
      <c r="M115" s="467"/>
      <c r="N115" s="467"/>
      <c r="O115" s="467"/>
      <c r="P115" s="467"/>
      <c r="Q115" s="467"/>
      <c r="R115" s="467"/>
      <c r="S115" s="467"/>
      <c r="T115" s="467"/>
      <c r="U115" s="467"/>
      <c r="V115" s="467"/>
      <c r="W115" s="467"/>
      <c r="X115" s="468"/>
      <c r="AB115" s="78"/>
      <c r="AC115" s="86"/>
      <c r="AD115" s="86"/>
      <c r="AE115" s="86"/>
      <c r="AF115" s="84"/>
      <c r="AG115" s="84"/>
      <c r="AH115" s="314"/>
      <c r="AL115" s="87"/>
      <c r="AM115" s="88"/>
    </row>
    <row r="116" spans="1:39" ht="29.25" customHeight="1" x14ac:dyDescent="0.15">
      <c r="A116" s="469"/>
      <c r="B116" s="470"/>
      <c r="C116" s="206" t="s">
        <v>133</v>
      </c>
      <c r="D116" s="215"/>
      <c r="E116" s="204" t="s">
        <v>67</v>
      </c>
      <c r="F116" s="215"/>
      <c r="G116" s="204" t="s">
        <v>86</v>
      </c>
      <c r="H116" s="215"/>
      <c r="I116" s="204" t="s">
        <v>67</v>
      </c>
      <c r="J116" s="215"/>
      <c r="K116" s="205" t="s">
        <v>87</v>
      </c>
      <c r="L116" s="207" t="s">
        <v>68</v>
      </c>
      <c r="M116" s="216"/>
      <c r="N116" s="203" t="s">
        <v>88</v>
      </c>
      <c r="O116" s="215"/>
      <c r="P116" s="203" t="s">
        <v>87</v>
      </c>
      <c r="Q116" s="207" t="s">
        <v>130</v>
      </c>
      <c r="R116" s="249"/>
      <c r="S116" s="203" t="s">
        <v>88</v>
      </c>
      <c r="T116" s="215"/>
      <c r="U116" s="203" t="s">
        <v>87</v>
      </c>
      <c r="V116" s="207" t="s">
        <v>127</v>
      </c>
      <c r="W116" s="217"/>
      <c r="X116" s="208" t="s">
        <v>37</v>
      </c>
      <c r="Z116" s="133"/>
      <c r="AA116" s="132"/>
      <c r="AC116" s="132">
        <f>IF(OR(D116="",F116=""),0,TIME(D116,F116,0))</f>
        <v>0</v>
      </c>
      <c r="AD116" s="132">
        <f>IF(OR(D116="",F116="",H116="",J116=""),0,TIME(H116,J116,0))</f>
        <v>0</v>
      </c>
      <c r="AE116" s="132">
        <f>IF(OR(D116="",F116=""),0,TIME(M116,O116,0))</f>
        <v>0</v>
      </c>
      <c r="AF116" s="137">
        <f>AD116-AC116-AE116</f>
        <v>0</v>
      </c>
      <c r="AG116" s="137">
        <f>TIME(R116,T116,)</f>
        <v>0</v>
      </c>
      <c r="AH116" s="314" t="str">
        <f>IF(AF116&gt;=AG116,"","ERR")</f>
        <v/>
      </c>
    </row>
    <row r="117" spans="1:39" ht="15" customHeight="1" x14ac:dyDescent="0.2">
      <c r="A117" s="471"/>
      <c r="B117" s="472"/>
      <c r="C117" s="417" t="s">
        <v>132</v>
      </c>
      <c r="D117" s="210"/>
      <c r="E117" s="211" t="str">
        <f>IF(AH116="ERR","研修時間を確認してください","")</f>
        <v/>
      </c>
      <c r="F117" s="210"/>
      <c r="G117" s="210"/>
      <c r="H117" s="211"/>
      <c r="I117" s="210"/>
      <c r="J117" s="210"/>
      <c r="K117" s="210"/>
      <c r="L117" s="210"/>
      <c r="M117" s="210"/>
      <c r="N117" s="210"/>
      <c r="O117" s="210"/>
      <c r="P117" s="210"/>
      <c r="Q117" s="212" t="str">
        <f>IF(AH117="ERR","助成対象研修人数を入力してください","")</f>
        <v/>
      </c>
      <c r="R117" s="213"/>
      <c r="S117" s="213"/>
      <c r="T117" s="213"/>
      <c r="U117" s="213"/>
      <c r="V117" s="213"/>
      <c r="W117" s="213"/>
      <c r="X117" s="214"/>
      <c r="AB117" s="78"/>
      <c r="AC117" s="86"/>
      <c r="AD117" s="86"/>
      <c r="AE117" s="86"/>
      <c r="AF117" s="84"/>
      <c r="AG117" s="84"/>
      <c r="AH117" s="314" t="str">
        <f>IF(W116&lt;&gt;"","",IF(R116&lt;&gt;"","ERR",""))</f>
        <v/>
      </c>
      <c r="AJ117" s="256"/>
      <c r="AL117" s="87"/>
      <c r="AM117" s="88"/>
    </row>
    <row r="118" spans="1:39" ht="24" customHeight="1" thickBot="1" x14ac:dyDescent="0.25">
      <c r="A118" s="471"/>
      <c r="B118" s="472"/>
      <c r="C118" s="418"/>
      <c r="D118" s="464"/>
      <c r="E118" s="465"/>
      <c r="F118" s="465"/>
      <c r="G118" s="465"/>
      <c r="H118" s="465"/>
      <c r="I118" s="465"/>
      <c r="J118" s="465"/>
      <c r="K118" s="465"/>
      <c r="L118" s="465"/>
      <c r="M118" s="465"/>
      <c r="N118" s="465"/>
      <c r="O118" s="465"/>
      <c r="P118" s="465"/>
      <c r="Q118" s="465"/>
      <c r="R118" s="465"/>
      <c r="S118" s="465"/>
      <c r="T118" s="465"/>
      <c r="U118" s="465"/>
      <c r="V118" s="465"/>
      <c r="W118" s="465"/>
      <c r="X118" s="466"/>
      <c r="AB118" s="78"/>
      <c r="AC118" s="86"/>
      <c r="AD118" s="86"/>
      <c r="AE118" s="86"/>
      <c r="AF118" s="84"/>
      <c r="AG118" s="84"/>
      <c r="AH118" s="314"/>
      <c r="AJ118" s="256"/>
      <c r="AL118" s="87"/>
      <c r="AM118" s="88"/>
    </row>
    <row r="119" spans="1:39" ht="24" customHeight="1" thickBot="1" x14ac:dyDescent="0.2">
      <c r="A119" s="473"/>
      <c r="B119" s="474"/>
      <c r="C119" s="250"/>
      <c r="D119" s="467"/>
      <c r="E119" s="467"/>
      <c r="F119" s="467"/>
      <c r="G119" s="467"/>
      <c r="H119" s="467"/>
      <c r="I119" s="467"/>
      <c r="J119" s="467"/>
      <c r="K119" s="467"/>
      <c r="L119" s="467"/>
      <c r="M119" s="467"/>
      <c r="N119" s="467"/>
      <c r="O119" s="467"/>
      <c r="P119" s="467"/>
      <c r="Q119" s="467"/>
      <c r="R119" s="467"/>
      <c r="S119" s="467"/>
      <c r="T119" s="467"/>
      <c r="U119" s="467"/>
      <c r="V119" s="467"/>
      <c r="W119" s="467"/>
      <c r="X119" s="468"/>
      <c r="AB119" s="78"/>
      <c r="AC119" s="86"/>
      <c r="AD119" s="86"/>
      <c r="AE119" s="86"/>
      <c r="AF119" s="84"/>
      <c r="AG119" s="84"/>
      <c r="AH119" s="314"/>
      <c r="AL119" s="87"/>
      <c r="AM119" s="88"/>
    </row>
    <row r="120" spans="1:39" ht="29.25" customHeight="1" x14ac:dyDescent="0.15">
      <c r="A120" s="469"/>
      <c r="B120" s="470"/>
      <c r="C120" s="206" t="s">
        <v>133</v>
      </c>
      <c r="D120" s="215"/>
      <c r="E120" s="204" t="s">
        <v>67</v>
      </c>
      <c r="F120" s="215"/>
      <c r="G120" s="204" t="s">
        <v>86</v>
      </c>
      <c r="H120" s="215"/>
      <c r="I120" s="204" t="s">
        <v>67</v>
      </c>
      <c r="J120" s="215"/>
      <c r="K120" s="205" t="s">
        <v>87</v>
      </c>
      <c r="L120" s="207" t="s">
        <v>68</v>
      </c>
      <c r="M120" s="216"/>
      <c r="N120" s="203" t="s">
        <v>88</v>
      </c>
      <c r="O120" s="215"/>
      <c r="P120" s="203" t="s">
        <v>87</v>
      </c>
      <c r="Q120" s="207" t="s">
        <v>130</v>
      </c>
      <c r="R120" s="249"/>
      <c r="S120" s="203" t="s">
        <v>88</v>
      </c>
      <c r="T120" s="215"/>
      <c r="U120" s="203" t="s">
        <v>87</v>
      </c>
      <c r="V120" s="207" t="s">
        <v>127</v>
      </c>
      <c r="W120" s="217"/>
      <c r="X120" s="208" t="s">
        <v>37</v>
      </c>
      <c r="Z120" s="133"/>
      <c r="AA120" s="132"/>
      <c r="AC120" s="132">
        <f>IF(OR(D120="",F120=""),0,TIME(D120,F120,0))</f>
        <v>0</v>
      </c>
      <c r="AD120" s="132">
        <f>IF(OR(D120="",F120="",H120="",J120=""),0,TIME(H120,J120,0))</f>
        <v>0</v>
      </c>
      <c r="AE120" s="132">
        <f>IF(OR(D120="",F120=""),0,TIME(M120,O120,0))</f>
        <v>0</v>
      </c>
      <c r="AF120" s="137">
        <f>AD120-AC120-AE120</f>
        <v>0</v>
      </c>
      <c r="AG120" s="137">
        <f>TIME(R120,T120,)</f>
        <v>0</v>
      </c>
      <c r="AH120" s="314" t="str">
        <f>IF(AF120&gt;=AG120,"","ERR")</f>
        <v/>
      </c>
    </row>
    <row r="121" spans="1:39" ht="15" customHeight="1" x14ac:dyDescent="0.2">
      <c r="A121" s="471"/>
      <c r="B121" s="472"/>
      <c r="C121" s="417" t="s">
        <v>132</v>
      </c>
      <c r="D121" s="210"/>
      <c r="E121" s="211" t="str">
        <f>IF(AH120="ERR","研修時間を確認してください","")</f>
        <v/>
      </c>
      <c r="F121" s="210"/>
      <c r="G121" s="210"/>
      <c r="H121" s="211"/>
      <c r="I121" s="210"/>
      <c r="J121" s="210"/>
      <c r="K121" s="210"/>
      <c r="L121" s="210"/>
      <c r="M121" s="210"/>
      <c r="N121" s="210"/>
      <c r="O121" s="210"/>
      <c r="P121" s="210"/>
      <c r="Q121" s="212" t="str">
        <f>IF(AH121="ERR","助成対象研修人数を入力してください","")</f>
        <v/>
      </c>
      <c r="R121" s="213"/>
      <c r="S121" s="213"/>
      <c r="T121" s="213"/>
      <c r="U121" s="213"/>
      <c r="V121" s="213"/>
      <c r="W121" s="213"/>
      <c r="X121" s="214"/>
      <c r="AB121" s="78"/>
      <c r="AC121" s="86"/>
      <c r="AD121" s="86"/>
      <c r="AE121" s="86"/>
      <c r="AF121" s="84"/>
      <c r="AG121" s="84"/>
      <c r="AH121" s="314" t="str">
        <f>IF(W120&lt;&gt;"","",IF(R120&lt;&gt;"","ERR",""))</f>
        <v/>
      </c>
      <c r="AJ121" s="256"/>
      <c r="AL121" s="87"/>
      <c r="AM121" s="88"/>
    </row>
    <row r="122" spans="1:39" ht="24" customHeight="1" thickBot="1" x14ac:dyDescent="0.25">
      <c r="A122" s="471"/>
      <c r="B122" s="472"/>
      <c r="C122" s="418"/>
      <c r="D122" s="464"/>
      <c r="E122" s="465"/>
      <c r="F122" s="465"/>
      <c r="G122" s="465"/>
      <c r="H122" s="465"/>
      <c r="I122" s="465"/>
      <c r="J122" s="465"/>
      <c r="K122" s="465"/>
      <c r="L122" s="465"/>
      <c r="M122" s="465"/>
      <c r="N122" s="465"/>
      <c r="O122" s="465"/>
      <c r="P122" s="465"/>
      <c r="Q122" s="465"/>
      <c r="R122" s="465"/>
      <c r="S122" s="465"/>
      <c r="T122" s="465"/>
      <c r="U122" s="465"/>
      <c r="V122" s="465"/>
      <c r="W122" s="465"/>
      <c r="X122" s="466"/>
      <c r="AB122" s="78"/>
      <c r="AC122" s="86"/>
      <c r="AD122" s="86"/>
      <c r="AE122" s="86"/>
      <c r="AF122" s="84"/>
      <c r="AG122" s="84"/>
      <c r="AH122" s="314"/>
      <c r="AJ122" s="256"/>
      <c r="AL122" s="87"/>
      <c r="AM122" s="88"/>
    </row>
    <row r="123" spans="1:39" ht="24" customHeight="1" thickBot="1" x14ac:dyDescent="0.2">
      <c r="A123" s="473"/>
      <c r="B123" s="474"/>
      <c r="C123" s="250"/>
      <c r="D123" s="467"/>
      <c r="E123" s="467"/>
      <c r="F123" s="467"/>
      <c r="G123" s="467"/>
      <c r="H123" s="467"/>
      <c r="I123" s="467"/>
      <c r="J123" s="467"/>
      <c r="K123" s="467"/>
      <c r="L123" s="467"/>
      <c r="M123" s="467"/>
      <c r="N123" s="467"/>
      <c r="O123" s="467"/>
      <c r="P123" s="467"/>
      <c r="Q123" s="467"/>
      <c r="R123" s="467"/>
      <c r="S123" s="467"/>
      <c r="T123" s="467"/>
      <c r="U123" s="467"/>
      <c r="V123" s="467"/>
      <c r="W123" s="467"/>
      <c r="X123" s="468"/>
      <c r="AB123" s="78"/>
      <c r="AC123" s="86"/>
      <c r="AD123" s="86"/>
      <c r="AE123" s="86"/>
      <c r="AF123" s="84"/>
      <c r="AG123" s="84"/>
      <c r="AH123" s="314"/>
      <c r="AL123" s="87"/>
      <c r="AM123" s="88"/>
    </row>
    <row r="124" spans="1:39" ht="29.25" customHeight="1" x14ac:dyDescent="0.15">
      <c r="A124" s="469"/>
      <c r="B124" s="470"/>
      <c r="C124" s="206" t="s">
        <v>133</v>
      </c>
      <c r="D124" s="215"/>
      <c r="E124" s="204" t="s">
        <v>67</v>
      </c>
      <c r="F124" s="215"/>
      <c r="G124" s="204" t="s">
        <v>86</v>
      </c>
      <c r="H124" s="215"/>
      <c r="I124" s="204" t="s">
        <v>67</v>
      </c>
      <c r="J124" s="215"/>
      <c r="K124" s="205" t="s">
        <v>87</v>
      </c>
      <c r="L124" s="207" t="s">
        <v>68</v>
      </c>
      <c r="M124" s="216"/>
      <c r="N124" s="203" t="s">
        <v>88</v>
      </c>
      <c r="O124" s="215"/>
      <c r="P124" s="203" t="s">
        <v>87</v>
      </c>
      <c r="Q124" s="207" t="s">
        <v>130</v>
      </c>
      <c r="R124" s="249"/>
      <c r="S124" s="203" t="s">
        <v>88</v>
      </c>
      <c r="T124" s="215"/>
      <c r="U124" s="203" t="s">
        <v>87</v>
      </c>
      <c r="V124" s="207" t="s">
        <v>127</v>
      </c>
      <c r="W124" s="217"/>
      <c r="X124" s="208" t="s">
        <v>37</v>
      </c>
      <c r="Z124" s="133"/>
      <c r="AA124" s="132"/>
      <c r="AC124" s="132">
        <f>IF(OR(D124="",F124=""),0,TIME(D124,F124,0))</f>
        <v>0</v>
      </c>
      <c r="AD124" s="132">
        <f>IF(OR(D124="",F124="",H124="",J124=""),0,TIME(H124,J124,0))</f>
        <v>0</v>
      </c>
      <c r="AE124" s="132">
        <f>IF(OR(D124="",F124=""),0,TIME(M124,O124,0))</f>
        <v>0</v>
      </c>
      <c r="AF124" s="137">
        <f>AD124-AC124-AE124</f>
        <v>0</v>
      </c>
      <c r="AG124" s="137">
        <f>TIME(R124,T124,)</f>
        <v>0</v>
      </c>
      <c r="AH124" s="314" t="str">
        <f>IF(AF124&gt;=AG124,"","ERR")</f>
        <v/>
      </c>
    </row>
    <row r="125" spans="1:39" ht="15" customHeight="1" x14ac:dyDescent="0.2">
      <c r="A125" s="471"/>
      <c r="B125" s="472"/>
      <c r="C125" s="417" t="s">
        <v>132</v>
      </c>
      <c r="D125" s="210"/>
      <c r="E125" s="211" t="str">
        <f>IF(AH124="ERR","研修時間を確認してください","")</f>
        <v/>
      </c>
      <c r="F125" s="210"/>
      <c r="G125" s="210"/>
      <c r="H125" s="211"/>
      <c r="I125" s="210"/>
      <c r="J125" s="210"/>
      <c r="K125" s="210"/>
      <c r="L125" s="210"/>
      <c r="M125" s="210"/>
      <c r="N125" s="210"/>
      <c r="O125" s="210"/>
      <c r="P125" s="210"/>
      <c r="Q125" s="212" t="str">
        <f>IF(AH125="ERR","助成対象研修人数を入力してください","")</f>
        <v/>
      </c>
      <c r="R125" s="213"/>
      <c r="S125" s="213"/>
      <c r="T125" s="213"/>
      <c r="U125" s="213"/>
      <c r="V125" s="213"/>
      <c r="W125" s="213"/>
      <c r="X125" s="214"/>
      <c r="AB125" s="78"/>
      <c r="AC125" s="86"/>
      <c r="AD125" s="86"/>
      <c r="AE125" s="86"/>
      <c r="AF125" s="84"/>
      <c r="AG125" s="84"/>
      <c r="AH125" s="314" t="str">
        <f>IF(W124&lt;&gt;"","",IF(R124&lt;&gt;"","ERR",""))</f>
        <v/>
      </c>
      <c r="AJ125" s="256"/>
      <c r="AL125" s="87"/>
      <c r="AM125" s="88"/>
    </row>
    <row r="126" spans="1:39" ht="24" customHeight="1" thickBot="1" x14ac:dyDescent="0.25">
      <c r="A126" s="471"/>
      <c r="B126" s="472"/>
      <c r="C126" s="418"/>
      <c r="D126" s="464"/>
      <c r="E126" s="465"/>
      <c r="F126" s="465"/>
      <c r="G126" s="465"/>
      <c r="H126" s="465"/>
      <c r="I126" s="465"/>
      <c r="J126" s="465"/>
      <c r="K126" s="465"/>
      <c r="L126" s="465"/>
      <c r="M126" s="465"/>
      <c r="N126" s="465"/>
      <c r="O126" s="465"/>
      <c r="P126" s="465"/>
      <c r="Q126" s="465"/>
      <c r="R126" s="465"/>
      <c r="S126" s="465"/>
      <c r="T126" s="465"/>
      <c r="U126" s="465"/>
      <c r="V126" s="465"/>
      <c r="W126" s="465"/>
      <c r="X126" s="466"/>
      <c r="AB126" s="78"/>
      <c r="AC126" s="86"/>
      <c r="AD126" s="86"/>
      <c r="AE126" s="86"/>
      <c r="AF126" s="84"/>
      <c r="AG126" s="84"/>
      <c r="AH126" s="314"/>
      <c r="AJ126" s="256"/>
      <c r="AL126" s="87"/>
      <c r="AM126" s="88"/>
    </row>
    <row r="127" spans="1:39" ht="24" customHeight="1" thickBot="1" x14ac:dyDescent="0.2">
      <c r="A127" s="473"/>
      <c r="B127" s="474"/>
      <c r="C127" s="250"/>
      <c r="D127" s="467"/>
      <c r="E127" s="467"/>
      <c r="F127" s="467"/>
      <c r="G127" s="467"/>
      <c r="H127" s="467"/>
      <c r="I127" s="467"/>
      <c r="J127" s="467"/>
      <c r="K127" s="467"/>
      <c r="L127" s="467"/>
      <c r="M127" s="467"/>
      <c r="N127" s="467"/>
      <c r="O127" s="467"/>
      <c r="P127" s="467"/>
      <c r="Q127" s="467"/>
      <c r="R127" s="467"/>
      <c r="S127" s="467"/>
      <c r="T127" s="467"/>
      <c r="U127" s="467"/>
      <c r="V127" s="467"/>
      <c r="W127" s="467"/>
      <c r="X127" s="468"/>
      <c r="AB127" s="78"/>
      <c r="AC127" s="86"/>
      <c r="AD127" s="86"/>
      <c r="AE127" s="86"/>
      <c r="AF127" s="84"/>
      <c r="AG127" s="84"/>
      <c r="AH127" s="314"/>
      <c r="AL127" s="87"/>
      <c r="AM127" s="88"/>
    </row>
    <row r="128" spans="1:39" ht="29.25" customHeight="1" x14ac:dyDescent="0.15">
      <c r="A128" s="469"/>
      <c r="B128" s="470"/>
      <c r="C128" s="206" t="s">
        <v>133</v>
      </c>
      <c r="D128" s="215"/>
      <c r="E128" s="204" t="s">
        <v>67</v>
      </c>
      <c r="F128" s="215"/>
      <c r="G128" s="204" t="s">
        <v>86</v>
      </c>
      <c r="H128" s="215"/>
      <c r="I128" s="204" t="s">
        <v>67</v>
      </c>
      <c r="J128" s="215"/>
      <c r="K128" s="205" t="s">
        <v>87</v>
      </c>
      <c r="L128" s="207" t="s">
        <v>68</v>
      </c>
      <c r="M128" s="216"/>
      <c r="N128" s="203" t="s">
        <v>88</v>
      </c>
      <c r="O128" s="215"/>
      <c r="P128" s="203" t="s">
        <v>87</v>
      </c>
      <c r="Q128" s="207" t="s">
        <v>130</v>
      </c>
      <c r="R128" s="249"/>
      <c r="S128" s="203" t="s">
        <v>88</v>
      </c>
      <c r="T128" s="215"/>
      <c r="U128" s="203" t="s">
        <v>87</v>
      </c>
      <c r="V128" s="207" t="s">
        <v>127</v>
      </c>
      <c r="W128" s="217"/>
      <c r="X128" s="208" t="s">
        <v>37</v>
      </c>
      <c r="Z128" s="133"/>
      <c r="AA128" s="132"/>
      <c r="AC128" s="132">
        <f>IF(OR(D128="",F128=""),0,TIME(D128,F128,0))</f>
        <v>0</v>
      </c>
      <c r="AD128" s="132">
        <f>IF(OR(D128="",F128="",H128="",J128=""),0,TIME(H128,J128,0))</f>
        <v>0</v>
      </c>
      <c r="AE128" s="132">
        <f>IF(OR(D128="",F128=""),0,TIME(M128,O128,0))</f>
        <v>0</v>
      </c>
      <c r="AF128" s="137">
        <f>AD128-AC128-AE128</f>
        <v>0</v>
      </c>
      <c r="AG128" s="137">
        <f>TIME(R128,T128,)</f>
        <v>0</v>
      </c>
      <c r="AH128" s="314" t="str">
        <f>IF(AF128&gt;=AG128,"","ERR")</f>
        <v/>
      </c>
    </row>
    <row r="129" spans="1:39" ht="15" customHeight="1" x14ac:dyDescent="0.2">
      <c r="A129" s="471"/>
      <c r="B129" s="472"/>
      <c r="C129" s="417" t="s">
        <v>132</v>
      </c>
      <c r="D129" s="210"/>
      <c r="E129" s="211" t="str">
        <f>IF(AH128="ERR","研修時間を確認してください","")</f>
        <v/>
      </c>
      <c r="F129" s="210"/>
      <c r="G129" s="210"/>
      <c r="H129" s="211"/>
      <c r="I129" s="210"/>
      <c r="J129" s="210"/>
      <c r="K129" s="210"/>
      <c r="L129" s="210"/>
      <c r="M129" s="210"/>
      <c r="N129" s="210"/>
      <c r="O129" s="210"/>
      <c r="P129" s="210"/>
      <c r="Q129" s="212" t="str">
        <f>IF(AH129="ERR","助成対象研修人数を入力してください","")</f>
        <v/>
      </c>
      <c r="R129" s="213"/>
      <c r="S129" s="213"/>
      <c r="T129" s="213"/>
      <c r="U129" s="213"/>
      <c r="V129" s="213"/>
      <c r="W129" s="213"/>
      <c r="X129" s="214"/>
      <c r="AB129" s="78"/>
      <c r="AC129" s="86"/>
      <c r="AD129" s="86"/>
      <c r="AE129" s="86"/>
      <c r="AF129" s="84"/>
      <c r="AG129" s="84"/>
      <c r="AH129" s="314" t="str">
        <f>IF(W128&lt;&gt;"","",IF(R128&lt;&gt;"","ERR",""))</f>
        <v/>
      </c>
      <c r="AJ129" s="256"/>
      <c r="AL129" s="87"/>
      <c r="AM129" s="88"/>
    </row>
    <row r="130" spans="1:39" ht="24" customHeight="1" thickBot="1" x14ac:dyDescent="0.25">
      <c r="A130" s="471"/>
      <c r="B130" s="472"/>
      <c r="C130" s="418"/>
      <c r="D130" s="464"/>
      <c r="E130" s="465"/>
      <c r="F130" s="465"/>
      <c r="G130" s="465"/>
      <c r="H130" s="465"/>
      <c r="I130" s="465"/>
      <c r="J130" s="465"/>
      <c r="K130" s="465"/>
      <c r="L130" s="465"/>
      <c r="M130" s="465"/>
      <c r="N130" s="465"/>
      <c r="O130" s="465"/>
      <c r="P130" s="465"/>
      <c r="Q130" s="465"/>
      <c r="R130" s="465"/>
      <c r="S130" s="465"/>
      <c r="T130" s="465"/>
      <c r="U130" s="465"/>
      <c r="V130" s="465"/>
      <c r="W130" s="465"/>
      <c r="X130" s="466"/>
      <c r="AB130" s="78"/>
      <c r="AC130" s="86"/>
      <c r="AD130" s="86"/>
      <c r="AE130" s="86"/>
      <c r="AF130" s="84"/>
      <c r="AG130" s="84"/>
      <c r="AH130" s="314"/>
      <c r="AJ130" s="256"/>
      <c r="AL130" s="87"/>
      <c r="AM130" s="88"/>
    </row>
    <row r="131" spans="1:39" ht="24" customHeight="1" thickBot="1" x14ac:dyDescent="0.2">
      <c r="A131" s="473"/>
      <c r="B131" s="474"/>
      <c r="C131" s="250"/>
      <c r="D131" s="467"/>
      <c r="E131" s="467"/>
      <c r="F131" s="467"/>
      <c r="G131" s="467"/>
      <c r="H131" s="467"/>
      <c r="I131" s="467"/>
      <c r="J131" s="467"/>
      <c r="K131" s="467"/>
      <c r="L131" s="467"/>
      <c r="M131" s="467"/>
      <c r="N131" s="467"/>
      <c r="O131" s="467"/>
      <c r="P131" s="467"/>
      <c r="Q131" s="467"/>
      <c r="R131" s="467"/>
      <c r="S131" s="467"/>
      <c r="T131" s="467"/>
      <c r="U131" s="467"/>
      <c r="V131" s="467"/>
      <c r="W131" s="467"/>
      <c r="X131" s="468"/>
      <c r="AB131" s="78"/>
      <c r="AC131" s="86"/>
      <c r="AD131" s="86"/>
      <c r="AE131" s="86"/>
      <c r="AF131" s="84"/>
      <c r="AG131" s="84"/>
      <c r="AH131" s="314"/>
      <c r="AL131" s="87"/>
      <c r="AM131" s="88"/>
    </row>
    <row r="132" spans="1:39" ht="14.25" customHeight="1" x14ac:dyDescent="0.15">
      <c r="A132" s="420" t="s">
        <v>100</v>
      </c>
      <c r="B132" s="420"/>
      <c r="C132" s="148">
        <f>IF(SUMIF($W$92:$W$128,1,$AG$92:$AG$128)=0,0,SUMIF($W$92:$W$128,1,$AG$92:$AG$128))</f>
        <v>0</v>
      </c>
      <c r="D132" s="148"/>
      <c r="E132" s="420" t="s">
        <v>90</v>
      </c>
      <c r="F132" s="420"/>
      <c r="G132" s="419">
        <f>IF(SUMIF($W$92:$W$128,2,$AG$92:$AG$128)=0,0,SUMIF($W$92:$W$128,2,$AG$92:$AG$128))</f>
        <v>0</v>
      </c>
      <c r="H132" s="419"/>
      <c r="I132" s="420" t="s">
        <v>91</v>
      </c>
      <c r="J132" s="420"/>
      <c r="K132" s="419">
        <f>IF(SUMIF($W$92:$W$128,3,$AG$92:$AG$128)=0,0,SUMIF($W$92:$W$128,3,$AG$92:$AG$128))</f>
        <v>0</v>
      </c>
      <c r="L132" s="419"/>
      <c r="M132" s="147" t="s">
        <v>16</v>
      </c>
      <c r="N132" s="419">
        <f>SUM($C$132,$G$132,$K$132)</f>
        <v>0</v>
      </c>
      <c r="O132" s="419"/>
      <c r="P132" s="141"/>
      <c r="Q132" s="141"/>
      <c r="R132" s="141"/>
      <c r="S132" s="141"/>
      <c r="T132" s="141"/>
      <c r="U132" s="141"/>
      <c r="V132" s="141"/>
      <c r="W132" s="141"/>
      <c r="X132" s="141"/>
      <c r="AB132" s="78"/>
      <c r="AC132" s="85"/>
      <c r="AD132" s="86"/>
      <c r="AE132" s="86"/>
      <c r="AF132" s="86"/>
      <c r="AG132" s="86"/>
      <c r="AH132" s="86"/>
      <c r="AI132" s="84"/>
      <c r="AJ132" s="315"/>
    </row>
    <row r="133" spans="1:39" ht="23.25" customHeight="1" x14ac:dyDescent="0.15">
      <c r="A133" s="126"/>
      <c r="B133" s="126"/>
      <c r="C133" s="139"/>
      <c r="D133" s="139"/>
      <c r="E133" s="139"/>
      <c r="F133" s="139"/>
      <c r="G133" s="139"/>
      <c r="H133" s="139"/>
      <c r="I133" s="140"/>
      <c r="J133" s="140"/>
      <c r="K133" s="140"/>
      <c r="L133" s="530" t="str">
        <f>$K$6</f>
        <v>（ 　　年　　月 ）</v>
      </c>
      <c r="M133" s="530"/>
      <c r="N133" s="530"/>
      <c r="O133" s="530"/>
      <c r="P133" s="530"/>
      <c r="Q133" s="530"/>
      <c r="R133" s="144" t="s">
        <v>95</v>
      </c>
      <c r="S133" s="149"/>
      <c r="T133" s="149"/>
      <c r="U133" s="149"/>
      <c r="V133" s="421" t="str">
        <f>$R$6</f>
        <v/>
      </c>
      <c r="W133" s="421"/>
      <c r="X133" s="421"/>
      <c r="AB133" s="78"/>
      <c r="AC133" s="86"/>
      <c r="AD133" s="86"/>
      <c r="AE133" s="86"/>
      <c r="AF133" s="137"/>
      <c r="AG133" s="137"/>
      <c r="AH133" s="314"/>
      <c r="AL133" s="87"/>
      <c r="AM133" s="88"/>
    </row>
    <row r="134" spans="1:39" ht="29.25" customHeight="1" x14ac:dyDescent="0.15">
      <c r="A134" s="469"/>
      <c r="B134" s="470"/>
      <c r="C134" s="206" t="s">
        <v>133</v>
      </c>
      <c r="D134" s="215"/>
      <c r="E134" s="204" t="s">
        <v>67</v>
      </c>
      <c r="F134" s="215"/>
      <c r="G134" s="204" t="s">
        <v>86</v>
      </c>
      <c r="H134" s="215"/>
      <c r="I134" s="204" t="s">
        <v>67</v>
      </c>
      <c r="J134" s="215"/>
      <c r="K134" s="205" t="s">
        <v>87</v>
      </c>
      <c r="L134" s="207" t="s">
        <v>68</v>
      </c>
      <c r="M134" s="216"/>
      <c r="N134" s="203" t="s">
        <v>88</v>
      </c>
      <c r="O134" s="215"/>
      <c r="P134" s="203" t="s">
        <v>87</v>
      </c>
      <c r="Q134" s="207" t="s">
        <v>130</v>
      </c>
      <c r="R134" s="249"/>
      <c r="S134" s="203" t="s">
        <v>88</v>
      </c>
      <c r="T134" s="215"/>
      <c r="U134" s="203" t="s">
        <v>87</v>
      </c>
      <c r="V134" s="207" t="s">
        <v>127</v>
      </c>
      <c r="W134" s="217"/>
      <c r="X134" s="208" t="s">
        <v>37</v>
      </c>
      <c r="Z134" s="133"/>
      <c r="AA134" s="132"/>
      <c r="AC134" s="132">
        <f>IF(OR(D134="",F134=""),0,TIME(D134,F134,0))</f>
        <v>0</v>
      </c>
      <c r="AD134" s="132">
        <f>IF(OR(D134="",F134="",H134="",J134=""),0,TIME(H134,J134,0))</f>
        <v>0</v>
      </c>
      <c r="AE134" s="132">
        <f>IF(OR(D134="",F134=""),0,TIME(M134,O134,0))</f>
        <v>0</v>
      </c>
      <c r="AF134" s="137">
        <f>AD134-AC134-AE134</f>
        <v>0</v>
      </c>
      <c r="AG134" s="137">
        <f>TIME(R134,T134,)</f>
        <v>0</v>
      </c>
      <c r="AH134" s="314" t="str">
        <f>IF(AF134&gt;=AG134,"","ERR")</f>
        <v/>
      </c>
    </row>
    <row r="135" spans="1:39" ht="15" customHeight="1" x14ac:dyDescent="0.2">
      <c r="A135" s="471"/>
      <c r="B135" s="472"/>
      <c r="C135" s="417" t="s">
        <v>132</v>
      </c>
      <c r="D135" s="210"/>
      <c r="E135" s="211" t="str">
        <f>IF(AH134="ERR","研修時間を確認してください","")</f>
        <v/>
      </c>
      <c r="F135" s="210"/>
      <c r="G135" s="210"/>
      <c r="H135" s="211"/>
      <c r="I135" s="210"/>
      <c r="J135" s="210"/>
      <c r="K135" s="210"/>
      <c r="L135" s="210"/>
      <c r="M135" s="210"/>
      <c r="N135" s="210"/>
      <c r="O135" s="210"/>
      <c r="P135" s="210"/>
      <c r="Q135" s="212" t="str">
        <f>IF(AH135="ERR","助成対象研修人数を入力してください","")</f>
        <v/>
      </c>
      <c r="R135" s="213"/>
      <c r="S135" s="213"/>
      <c r="T135" s="213"/>
      <c r="U135" s="213"/>
      <c r="V135" s="213"/>
      <c r="W135" s="213"/>
      <c r="X135" s="214"/>
      <c r="AB135" s="78"/>
      <c r="AC135" s="86"/>
      <c r="AD135" s="86"/>
      <c r="AE135" s="86"/>
      <c r="AF135" s="84"/>
      <c r="AG135" s="84"/>
      <c r="AH135" s="314" t="str">
        <f>IF(W134&lt;&gt;"","",IF(R134&lt;&gt;"","ERR",""))</f>
        <v/>
      </c>
      <c r="AJ135" s="256"/>
      <c r="AL135" s="87"/>
      <c r="AM135" s="88"/>
    </row>
    <row r="136" spans="1:39" ht="24" customHeight="1" thickBot="1" x14ac:dyDescent="0.25">
      <c r="A136" s="471"/>
      <c r="B136" s="472"/>
      <c r="C136" s="418"/>
      <c r="D136" s="464"/>
      <c r="E136" s="465"/>
      <c r="F136" s="465"/>
      <c r="G136" s="465"/>
      <c r="H136" s="465"/>
      <c r="I136" s="465"/>
      <c r="J136" s="465"/>
      <c r="K136" s="465"/>
      <c r="L136" s="465"/>
      <c r="M136" s="465"/>
      <c r="N136" s="465"/>
      <c r="O136" s="465"/>
      <c r="P136" s="465"/>
      <c r="Q136" s="465"/>
      <c r="R136" s="465"/>
      <c r="S136" s="465"/>
      <c r="T136" s="465"/>
      <c r="U136" s="465"/>
      <c r="V136" s="465"/>
      <c r="W136" s="465"/>
      <c r="X136" s="466"/>
      <c r="AB136" s="78"/>
      <c r="AC136" s="86"/>
      <c r="AD136" s="86"/>
      <c r="AE136" s="86"/>
      <c r="AF136" s="84"/>
      <c r="AG136" s="84"/>
      <c r="AH136" s="314"/>
      <c r="AJ136" s="256"/>
      <c r="AL136" s="87"/>
      <c r="AM136" s="88"/>
    </row>
    <row r="137" spans="1:39" ht="24" customHeight="1" thickBot="1" x14ac:dyDescent="0.2">
      <c r="A137" s="473"/>
      <c r="B137" s="474"/>
      <c r="C137" s="250"/>
      <c r="D137" s="467"/>
      <c r="E137" s="467"/>
      <c r="F137" s="467"/>
      <c r="G137" s="467"/>
      <c r="H137" s="467"/>
      <c r="I137" s="467"/>
      <c r="J137" s="467"/>
      <c r="K137" s="467"/>
      <c r="L137" s="467"/>
      <c r="M137" s="467"/>
      <c r="N137" s="467"/>
      <c r="O137" s="467"/>
      <c r="P137" s="467"/>
      <c r="Q137" s="467"/>
      <c r="R137" s="467"/>
      <c r="S137" s="467"/>
      <c r="T137" s="467"/>
      <c r="U137" s="467"/>
      <c r="V137" s="467"/>
      <c r="W137" s="467"/>
      <c r="X137" s="468"/>
      <c r="AB137" s="78"/>
      <c r="AC137" s="86"/>
      <c r="AD137" s="86"/>
      <c r="AE137" s="86"/>
      <c r="AF137" s="84"/>
      <c r="AG137" s="84"/>
      <c r="AH137" s="314"/>
      <c r="AL137" s="87"/>
      <c r="AM137" s="88"/>
    </row>
    <row r="138" spans="1:39" ht="29.25" customHeight="1" x14ac:dyDescent="0.15">
      <c r="A138" s="469"/>
      <c r="B138" s="470"/>
      <c r="C138" s="206" t="s">
        <v>133</v>
      </c>
      <c r="D138" s="215"/>
      <c r="E138" s="204" t="s">
        <v>67</v>
      </c>
      <c r="F138" s="215"/>
      <c r="G138" s="204" t="s">
        <v>86</v>
      </c>
      <c r="H138" s="215"/>
      <c r="I138" s="204" t="s">
        <v>67</v>
      </c>
      <c r="J138" s="215"/>
      <c r="K138" s="205" t="s">
        <v>87</v>
      </c>
      <c r="L138" s="207" t="s">
        <v>68</v>
      </c>
      <c r="M138" s="216"/>
      <c r="N138" s="203" t="s">
        <v>88</v>
      </c>
      <c r="O138" s="215"/>
      <c r="P138" s="203" t="s">
        <v>87</v>
      </c>
      <c r="Q138" s="207" t="s">
        <v>130</v>
      </c>
      <c r="R138" s="249"/>
      <c r="S138" s="203" t="s">
        <v>88</v>
      </c>
      <c r="T138" s="215"/>
      <c r="U138" s="203" t="s">
        <v>87</v>
      </c>
      <c r="V138" s="207" t="s">
        <v>127</v>
      </c>
      <c r="W138" s="217"/>
      <c r="X138" s="208" t="s">
        <v>37</v>
      </c>
      <c r="Z138" s="133"/>
      <c r="AA138" s="132"/>
      <c r="AC138" s="132">
        <f>IF(OR(D138="",F138=""),0,TIME(D138,F138,0))</f>
        <v>0</v>
      </c>
      <c r="AD138" s="132">
        <f>IF(OR(D138="",F138="",H138="",J138=""),0,TIME(H138,J138,0))</f>
        <v>0</v>
      </c>
      <c r="AE138" s="132">
        <f>IF(OR(D138="",F138=""),0,TIME(M138,O138,0))</f>
        <v>0</v>
      </c>
      <c r="AF138" s="137">
        <f>AD138-AC138-AE138</f>
        <v>0</v>
      </c>
      <c r="AG138" s="137">
        <f>TIME(R138,T138,)</f>
        <v>0</v>
      </c>
      <c r="AH138" s="314" t="str">
        <f>IF(AF138&gt;=AG138,"","ERR")</f>
        <v/>
      </c>
    </row>
    <row r="139" spans="1:39" ht="15" customHeight="1" x14ac:dyDescent="0.2">
      <c r="A139" s="471"/>
      <c r="B139" s="472"/>
      <c r="C139" s="417" t="s">
        <v>132</v>
      </c>
      <c r="D139" s="210"/>
      <c r="E139" s="211" t="str">
        <f>IF(AH138="ERR","研修時間を確認してください","")</f>
        <v/>
      </c>
      <c r="F139" s="210"/>
      <c r="G139" s="210"/>
      <c r="H139" s="211"/>
      <c r="I139" s="210"/>
      <c r="J139" s="210"/>
      <c r="K139" s="210"/>
      <c r="L139" s="210"/>
      <c r="M139" s="210"/>
      <c r="N139" s="210"/>
      <c r="O139" s="210"/>
      <c r="P139" s="210"/>
      <c r="Q139" s="212" t="str">
        <f>IF(AH139="ERR","助成対象研修人数を入力してください","")</f>
        <v/>
      </c>
      <c r="R139" s="213"/>
      <c r="S139" s="213"/>
      <c r="T139" s="213"/>
      <c r="U139" s="213"/>
      <c r="V139" s="213"/>
      <c r="W139" s="213"/>
      <c r="X139" s="214"/>
      <c r="AB139" s="78"/>
      <c r="AC139" s="86"/>
      <c r="AD139" s="86"/>
      <c r="AE139" s="86"/>
      <c r="AF139" s="84"/>
      <c r="AG139" s="84"/>
      <c r="AH139" s="314" t="str">
        <f>IF(W138&lt;&gt;"","",IF(R138&lt;&gt;"","ERR",""))</f>
        <v/>
      </c>
      <c r="AJ139" s="256"/>
      <c r="AL139" s="87"/>
      <c r="AM139" s="88"/>
    </row>
    <row r="140" spans="1:39" ht="24" customHeight="1" thickBot="1" x14ac:dyDescent="0.25">
      <c r="A140" s="471"/>
      <c r="B140" s="472"/>
      <c r="C140" s="418"/>
      <c r="D140" s="464"/>
      <c r="E140" s="465"/>
      <c r="F140" s="465"/>
      <c r="G140" s="465"/>
      <c r="H140" s="465"/>
      <c r="I140" s="465"/>
      <c r="J140" s="465"/>
      <c r="K140" s="465"/>
      <c r="L140" s="465"/>
      <c r="M140" s="465"/>
      <c r="N140" s="465"/>
      <c r="O140" s="465"/>
      <c r="P140" s="465"/>
      <c r="Q140" s="465"/>
      <c r="R140" s="465"/>
      <c r="S140" s="465"/>
      <c r="T140" s="465"/>
      <c r="U140" s="465"/>
      <c r="V140" s="465"/>
      <c r="W140" s="465"/>
      <c r="X140" s="466"/>
      <c r="AB140" s="78"/>
      <c r="AC140" s="86"/>
      <c r="AD140" s="86"/>
      <c r="AE140" s="86"/>
      <c r="AF140" s="84"/>
      <c r="AG140" s="84"/>
      <c r="AH140" s="314"/>
      <c r="AJ140" s="256"/>
      <c r="AL140" s="87"/>
      <c r="AM140" s="88"/>
    </row>
    <row r="141" spans="1:39" ht="24" customHeight="1" thickBot="1" x14ac:dyDescent="0.2">
      <c r="A141" s="473"/>
      <c r="B141" s="474"/>
      <c r="C141" s="250"/>
      <c r="D141" s="467"/>
      <c r="E141" s="467"/>
      <c r="F141" s="467"/>
      <c r="G141" s="467"/>
      <c r="H141" s="467"/>
      <c r="I141" s="467"/>
      <c r="J141" s="467"/>
      <c r="K141" s="467"/>
      <c r="L141" s="467"/>
      <c r="M141" s="467"/>
      <c r="N141" s="467"/>
      <c r="O141" s="467"/>
      <c r="P141" s="467"/>
      <c r="Q141" s="467"/>
      <c r="R141" s="467"/>
      <c r="S141" s="467"/>
      <c r="T141" s="467"/>
      <c r="U141" s="467"/>
      <c r="V141" s="467"/>
      <c r="W141" s="467"/>
      <c r="X141" s="468"/>
      <c r="AB141" s="78"/>
      <c r="AC141" s="86"/>
      <c r="AD141" s="86"/>
      <c r="AE141" s="86"/>
      <c r="AF141" s="84"/>
      <c r="AG141" s="84"/>
      <c r="AH141" s="314"/>
      <c r="AL141" s="87"/>
      <c r="AM141" s="88"/>
    </row>
    <row r="142" spans="1:39" ht="29.25" customHeight="1" x14ac:dyDescent="0.15">
      <c r="A142" s="469"/>
      <c r="B142" s="470"/>
      <c r="C142" s="206" t="s">
        <v>133</v>
      </c>
      <c r="D142" s="215"/>
      <c r="E142" s="204" t="s">
        <v>67</v>
      </c>
      <c r="F142" s="215"/>
      <c r="G142" s="204" t="s">
        <v>86</v>
      </c>
      <c r="H142" s="215"/>
      <c r="I142" s="204" t="s">
        <v>67</v>
      </c>
      <c r="J142" s="215"/>
      <c r="K142" s="205" t="s">
        <v>87</v>
      </c>
      <c r="L142" s="207" t="s">
        <v>68</v>
      </c>
      <c r="M142" s="216"/>
      <c r="N142" s="203" t="s">
        <v>88</v>
      </c>
      <c r="O142" s="215"/>
      <c r="P142" s="203" t="s">
        <v>87</v>
      </c>
      <c r="Q142" s="207" t="s">
        <v>130</v>
      </c>
      <c r="R142" s="249"/>
      <c r="S142" s="203" t="s">
        <v>88</v>
      </c>
      <c r="T142" s="215"/>
      <c r="U142" s="203" t="s">
        <v>87</v>
      </c>
      <c r="V142" s="207" t="s">
        <v>127</v>
      </c>
      <c r="W142" s="217"/>
      <c r="X142" s="208" t="s">
        <v>37</v>
      </c>
      <c r="Z142" s="133"/>
      <c r="AA142" s="132"/>
      <c r="AC142" s="132">
        <f>IF(OR(D142="",F142=""),0,TIME(D142,F142,0))</f>
        <v>0</v>
      </c>
      <c r="AD142" s="132">
        <f>IF(OR(D142="",F142="",H142="",J142=""),0,TIME(H142,J142,0))</f>
        <v>0</v>
      </c>
      <c r="AE142" s="132">
        <f>IF(OR(D142="",F142=""),0,TIME(M142,O142,0))</f>
        <v>0</v>
      </c>
      <c r="AF142" s="137">
        <f>AD142-AC142-AE142</f>
        <v>0</v>
      </c>
      <c r="AG142" s="137">
        <f>TIME(R142,T142,)</f>
        <v>0</v>
      </c>
      <c r="AH142" s="314" t="str">
        <f>IF(AF142&gt;=AG142,"","ERR")</f>
        <v/>
      </c>
    </row>
    <row r="143" spans="1:39" ht="15" customHeight="1" x14ac:dyDescent="0.2">
      <c r="A143" s="471"/>
      <c r="B143" s="472"/>
      <c r="C143" s="417" t="s">
        <v>132</v>
      </c>
      <c r="D143" s="210"/>
      <c r="E143" s="211" t="str">
        <f>IF(AH142="ERR","研修時間を確認してください","")</f>
        <v/>
      </c>
      <c r="F143" s="210"/>
      <c r="G143" s="210"/>
      <c r="H143" s="211"/>
      <c r="I143" s="210"/>
      <c r="J143" s="210"/>
      <c r="K143" s="210"/>
      <c r="L143" s="210"/>
      <c r="M143" s="210"/>
      <c r="N143" s="210"/>
      <c r="O143" s="210"/>
      <c r="P143" s="210"/>
      <c r="Q143" s="212" t="str">
        <f>IF(AH143="ERR","助成対象研修人数を入力してください","")</f>
        <v/>
      </c>
      <c r="R143" s="213"/>
      <c r="S143" s="213"/>
      <c r="T143" s="213"/>
      <c r="U143" s="213"/>
      <c r="V143" s="213"/>
      <c r="W143" s="213"/>
      <c r="X143" s="214"/>
      <c r="AB143" s="78"/>
      <c r="AC143" s="86"/>
      <c r="AD143" s="86"/>
      <c r="AE143" s="86"/>
      <c r="AF143" s="84"/>
      <c r="AG143" s="84"/>
      <c r="AH143" s="314" t="str">
        <f>IF(W142&lt;&gt;"","",IF(R142&lt;&gt;"","ERR",""))</f>
        <v/>
      </c>
      <c r="AJ143" s="256"/>
      <c r="AL143" s="87"/>
      <c r="AM143" s="88"/>
    </row>
    <row r="144" spans="1:39" ht="24" customHeight="1" thickBot="1" x14ac:dyDescent="0.25">
      <c r="A144" s="471"/>
      <c r="B144" s="472"/>
      <c r="C144" s="418"/>
      <c r="D144" s="464"/>
      <c r="E144" s="465"/>
      <c r="F144" s="465"/>
      <c r="G144" s="465"/>
      <c r="H144" s="465"/>
      <c r="I144" s="465"/>
      <c r="J144" s="465"/>
      <c r="K144" s="465"/>
      <c r="L144" s="465"/>
      <c r="M144" s="465"/>
      <c r="N144" s="465"/>
      <c r="O144" s="465"/>
      <c r="P144" s="465"/>
      <c r="Q144" s="465"/>
      <c r="R144" s="465"/>
      <c r="S144" s="465"/>
      <c r="T144" s="465"/>
      <c r="U144" s="465"/>
      <c r="V144" s="465"/>
      <c r="W144" s="465"/>
      <c r="X144" s="466"/>
      <c r="AB144" s="78"/>
      <c r="AC144" s="86"/>
      <c r="AD144" s="86"/>
      <c r="AE144" s="86"/>
      <c r="AF144" s="84"/>
      <c r="AG144" s="84"/>
      <c r="AH144" s="314"/>
      <c r="AJ144" s="256"/>
      <c r="AL144" s="87"/>
      <c r="AM144" s="88"/>
    </row>
    <row r="145" spans="1:39" ht="24" customHeight="1" thickBot="1" x14ac:dyDescent="0.2">
      <c r="A145" s="473"/>
      <c r="B145" s="474"/>
      <c r="C145" s="250"/>
      <c r="D145" s="467"/>
      <c r="E145" s="467"/>
      <c r="F145" s="467"/>
      <c r="G145" s="467"/>
      <c r="H145" s="467"/>
      <c r="I145" s="467"/>
      <c r="J145" s="467"/>
      <c r="K145" s="467"/>
      <c r="L145" s="467"/>
      <c r="M145" s="467"/>
      <c r="N145" s="467"/>
      <c r="O145" s="467"/>
      <c r="P145" s="467"/>
      <c r="Q145" s="467"/>
      <c r="R145" s="467"/>
      <c r="S145" s="467"/>
      <c r="T145" s="467"/>
      <c r="U145" s="467"/>
      <c r="V145" s="467"/>
      <c r="W145" s="467"/>
      <c r="X145" s="468"/>
      <c r="AB145" s="78"/>
      <c r="AC145" s="86"/>
      <c r="AD145" s="86"/>
      <c r="AE145" s="86"/>
      <c r="AF145" s="84"/>
      <c r="AG145" s="84"/>
      <c r="AH145" s="314"/>
      <c r="AL145" s="87"/>
      <c r="AM145" s="88"/>
    </row>
    <row r="146" spans="1:39" ht="29.25" customHeight="1" x14ac:dyDescent="0.15">
      <c r="A146" s="469"/>
      <c r="B146" s="470"/>
      <c r="C146" s="206" t="s">
        <v>133</v>
      </c>
      <c r="D146" s="215"/>
      <c r="E146" s="204" t="s">
        <v>67</v>
      </c>
      <c r="F146" s="215"/>
      <c r="G146" s="204" t="s">
        <v>86</v>
      </c>
      <c r="H146" s="215"/>
      <c r="I146" s="204" t="s">
        <v>67</v>
      </c>
      <c r="J146" s="215"/>
      <c r="K146" s="205" t="s">
        <v>87</v>
      </c>
      <c r="L146" s="207" t="s">
        <v>68</v>
      </c>
      <c r="M146" s="216"/>
      <c r="N146" s="203" t="s">
        <v>88</v>
      </c>
      <c r="O146" s="215"/>
      <c r="P146" s="203" t="s">
        <v>87</v>
      </c>
      <c r="Q146" s="207" t="s">
        <v>130</v>
      </c>
      <c r="R146" s="249"/>
      <c r="S146" s="203" t="s">
        <v>88</v>
      </c>
      <c r="T146" s="215"/>
      <c r="U146" s="203" t="s">
        <v>87</v>
      </c>
      <c r="V146" s="207" t="s">
        <v>127</v>
      </c>
      <c r="W146" s="217"/>
      <c r="X146" s="208" t="s">
        <v>37</v>
      </c>
      <c r="Z146" s="133"/>
      <c r="AA146" s="132"/>
      <c r="AC146" s="132">
        <f>IF(OR(D146="",F146=""),0,TIME(D146,F146,0))</f>
        <v>0</v>
      </c>
      <c r="AD146" s="132">
        <f>IF(OR(D146="",F146="",H146="",J146=""),0,TIME(H146,J146,0))</f>
        <v>0</v>
      </c>
      <c r="AE146" s="132">
        <f>IF(OR(D146="",F146=""),0,TIME(M146,O146,0))</f>
        <v>0</v>
      </c>
      <c r="AF146" s="137">
        <f>AD146-AC146-AE146</f>
        <v>0</v>
      </c>
      <c r="AG146" s="137">
        <f>TIME(R146,T146,)</f>
        <v>0</v>
      </c>
      <c r="AH146" s="314" t="str">
        <f>IF(AF146&gt;=AG146,"","ERR")</f>
        <v/>
      </c>
    </row>
    <row r="147" spans="1:39" ht="15" customHeight="1" x14ac:dyDescent="0.2">
      <c r="A147" s="471"/>
      <c r="B147" s="472"/>
      <c r="C147" s="417" t="s">
        <v>132</v>
      </c>
      <c r="D147" s="210"/>
      <c r="E147" s="211" t="str">
        <f>IF(AH146="ERR","研修時間を確認してください","")</f>
        <v/>
      </c>
      <c r="F147" s="210"/>
      <c r="G147" s="210"/>
      <c r="H147" s="211"/>
      <c r="I147" s="210"/>
      <c r="J147" s="210"/>
      <c r="K147" s="210"/>
      <c r="L147" s="210"/>
      <c r="M147" s="210"/>
      <c r="N147" s="210"/>
      <c r="O147" s="210"/>
      <c r="P147" s="210"/>
      <c r="Q147" s="212" t="str">
        <f>IF(AH147="ERR","助成対象研修人数を入力してください","")</f>
        <v/>
      </c>
      <c r="R147" s="213"/>
      <c r="S147" s="213"/>
      <c r="T147" s="213"/>
      <c r="U147" s="213"/>
      <c r="V147" s="213"/>
      <c r="W147" s="213"/>
      <c r="X147" s="214"/>
      <c r="AB147" s="78"/>
      <c r="AC147" s="86"/>
      <c r="AD147" s="86"/>
      <c r="AE147" s="86"/>
      <c r="AF147" s="84"/>
      <c r="AG147" s="84"/>
      <c r="AH147" s="314" t="str">
        <f>IF(W146&lt;&gt;"","",IF(R146&lt;&gt;"","ERR",""))</f>
        <v/>
      </c>
      <c r="AJ147" s="256"/>
      <c r="AL147" s="87"/>
      <c r="AM147" s="88"/>
    </row>
    <row r="148" spans="1:39" ht="24" customHeight="1" thickBot="1" x14ac:dyDescent="0.25">
      <c r="A148" s="471"/>
      <c r="B148" s="472"/>
      <c r="C148" s="418"/>
      <c r="D148" s="464"/>
      <c r="E148" s="465"/>
      <c r="F148" s="465"/>
      <c r="G148" s="465"/>
      <c r="H148" s="465"/>
      <c r="I148" s="465"/>
      <c r="J148" s="465"/>
      <c r="K148" s="465"/>
      <c r="L148" s="465"/>
      <c r="M148" s="465"/>
      <c r="N148" s="465"/>
      <c r="O148" s="465"/>
      <c r="P148" s="465"/>
      <c r="Q148" s="465"/>
      <c r="R148" s="465"/>
      <c r="S148" s="465"/>
      <c r="T148" s="465"/>
      <c r="U148" s="465"/>
      <c r="V148" s="465"/>
      <c r="W148" s="465"/>
      <c r="X148" s="466"/>
      <c r="AB148" s="78"/>
      <c r="AC148" s="86"/>
      <c r="AD148" s="86"/>
      <c r="AE148" s="86"/>
      <c r="AF148" s="84"/>
      <c r="AG148" s="84"/>
      <c r="AH148" s="314"/>
      <c r="AJ148" s="256"/>
      <c r="AL148" s="87"/>
      <c r="AM148" s="88"/>
    </row>
    <row r="149" spans="1:39" ht="24" customHeight="1" thickBot="1" x14ac:dyDescent="0.2">
      <c r="A149" s="473"/>
      <c r="B149" s="474"/>
      <c r="C149" s="250"/>
      <c r="D149" s="467"/>
      <c r="E149" s="467"/>
      <c r="F149" s="467"/>
      <c r="G149" s="467"/>
      <c r="H149" s="467"/>
      <c r="I149" s="467"/>
      <c r="J149" s="467"/>
      <c r="K149" s="467"/>
      <c r="L149" s="467"/>
      <c r="M149" s="467"/>
      <c r="N149" s="467"/>
      <c r="O149" s="467"/>
      <c r="P149" s="467"/>
      <c r="Q149" s="467"/>
      <c r="R149" s="467"/>
      <c r="S149" s="467"/>
      <c r="T149" s="467"/>
      <c r="U149" s="467"/>
      <c r="V149" s="467"/>
      <c r="W149" s="467"/>
      <c r="X149" s="468"/>
      <c r="AB149" s="78"/>
      <c r="AC149" s="86"/>
      <c r="AD149" s="86"/>
      <c r="AE149" s="86"/>
      <c r="AF149" s="84"/>
      <c r="AG149" s="84"/>
      <c r="AH149" s="314"/>
      <c r="AL149" s="87"/>
      <c r="AM149" s="88"/>
    </row>
    <row r="150" spans="1:39" ht="29.25" customHeight="1" x14ac:dyDescent="0.15">
      <c r="A150" s="469"/>
      <c r="B150" s="470"/>
      <c r="C150" s="206" t="s">
        <v>133</v>
      </c>
      <c r="D150" s="215"/>
      <c r="E150" s="204" t="s">
        <v>67</v>
      </c>
      <c r="F150" s="215"/>
      <c r="G150" s="204" t="s">
        <v>86</v>
      </c>
      <c r="H150" s="215"/>
      <c r="I150" s="204" t="s">
        <v>67</v>
      </c>
      <c r="J150" s="215"/>
      <c r="K150" s="205" t="s">
        <v>87</v>
      </c>
      <c r="L150" s="207" t="s">
        <v>68</v>
      </c>
      <c r="M150" s="216"/>
      <c r="N150" s="203" t="s">
        <v>88</v>
      </c>
      <c r="O150" s="215"/>
      <c r="P150" s="203" t="s">
        <v>87</v>
      </c>
      <c r="Q150" s="207" t="s">
        <v>130</v>
      </c>
      <c r="R150" s="249"/>
      <c r="S150" s="203" t="s">
        <v>88</v>
      </c>
      <c r="T150" s="215"/>
      <c r="U150" s="203" t="s">
        <v>87</v>
      </c>
      <c r="V150" s="207" t="s">
        <v>127</v>
      </c>
      <c r="W150" s="217"/>
      <c r="X150" s="208" t="s">
        <v>37</v>
      </c>
      <c r="Z150" s="133"/>
      <c r="AA150" s="132"/>
      <c r="AC150" s="132">
        <f>IF(OR(D150="",F150=""),0,TIME(D150,F150,0))</f>
        <v>0</v>
      </c>
      <c r="AD150" s="132">
        <f>IF(OR(D150="",F150="",H150="",J150=""),0,TIME(H150,J150,0))</f>
        <v>0</v>
      </c>
      <c r="AE150" s="132">
        <f>IF(OR(D150="",F150=""),0,TIME(M150,O150,0))</f>
        <v>0</v>
      </c>
      <c r="AF150" s="137">
        <f>AD150-AC150-AE150</f>
        <v>0</v>
      </c>
      <c r="AG150" s="137">
        <f>TIME(R150,T150,)</f>
        <v>0</v>
      </c>
      <c r="AH150" s="314" t="str">
        <f>IF(AF150&gt;=AG150,"","ERR")</f>
        <v/>
      </c>
    </row>
    <row r="151" spans="1:39" ht="15" customHeight="1" x14ac:dyDescent="0.2">
      <c r="A151" s="471"/>
      <c r="B151" s="472"/>
      <c r="C151" s="417" t="s">
        <v>132</v>
      </c>
      <c r="D151" s="210"/>
      <c r="E151" s="211" t="str">
        <f>IF(AH150="ERR","研修時間を確認してください","")</f>
        <v/>
      </c>
      <c r="F151" s="210"/>
      <c r="G151" s="210"/>
      <c r="H151" s="211"/>
      <c r="I151" s="210"/>
      <c r="J151" s="210"/>
      <c r="K151" s="210"/>
      <c r="L151" s="210"/>
      <c r="M151" s="210"/>
      <c r="N151" s="210"/>
      <c r="O151" s="210"/>
      <c r="P151" s="210"/>
      <c r="Q151" s="212" t="str">
        <f>IF(AH151="ERR","助成対象研修人数を入力してください","")</f>
        <v/>
      </c>
      <c r="R151" s="213"/>
      <c r="S151" s="213"/>
      <c r="T151" s="213"/>
      <c r="U151" s="213"/>
      <c r="V151" s="213"/>
      <c r="W151" s="213"/>
      <c r="X151" s="214"/>
      <c r="AB151" s="78"/>
      <c r="AC151" s="86"/>
      <c r="AD151" s="86"/>
      <c r="AE151" s="86"/>
      <c r="AF151" s="84"/>
      <c r="AG151" s="84"/>
      <c r="AH151" s="314" t="str">
        <f>IF(W150&lt;&gt;"","",IF(R150&lt;&gt;"","ERR",""))</f>
        <v/>
      </c>
      <c r="AJ151" s="256"/>
      <c r="AL151" s="87"/>
      <c r="AM151" s="88"/>
    </row>
    <row r="152" spans="1:39" ht="24" customHeight="1" thickBot="1" x14ac:dyDescent="0.25">
      <c r="A152" s="471"/>
      <c r="B152" s="472"/>
      <c r="C152" s="418"/>
      <c r="D152" s="464"/>
      <c r="E152" s="465"/>
      <c r="F152" s="465"/>
      <c r="G152" s="465"/>
      <c r="H152" s="465"/>
      <c r="I152" s="465"/>
      <c r="J152" s="465"/>
      <c r="K152" s="465"/>
      <c r="L152" s="465"/>
      <c r="M152" s="465"/>
      <c r="N152" s="465"/>
      <c r="O152" s="465"/>
      <c r="P152" s="465"/>
      <c r="Q152" s="465"/>
      <c r="R152" s="465"/>
      <c r="S152" s="465"/>
      <c r="T152" s="465"/>
      <c r="U152" s="465"/>
      <c r="V152" s="465"/>
      <c r="W152" s="465"/>
      <c r="X152" s="466"/>
      <c r="AB152" s="78"/>
      <c r="AC152" s="86"/>
      <c r="AD152" s="86"/>
      <c r="AE152" s="86"/>
      <c r="AF152" s="84"/>
      <c r="AG152" s="84"/>
      <c r="AH152" s="314"/>
      <c r="AJ152" s="256"/>
      <c r="AL152" s="87"/>
      <c r="AM152" s="88"/>
    </row>
    <row r="153" spans="1:39" ht="24" customHeight="1" thickBot="1" x14ac:dyDescent="0.2">
      <c r="A153" s="473"/>
      <c r="B153" s="474"/>
      <c r="C153" s="250"/>
      <c r="D153" s="467"/>
      <c r="E153" s="467"/>
      <c r="F153" s="467"/>
      <c r="G153" s="467"/>
      <c r="H153" s="467"/>
      <c r="I153" s="467"/>
      <c r="J153" s="467"/>
      <c r="K153" s="467"/>
      <c r="L153" s="467"/>
      <c r="M153" s="467"/>
      <c r="N153" s="467"/>
      <c r="O153" s="467"/>
      <c r="P153" s="467"/>
      <c r="Q153" s="467"/>
      <c r="R153" s="467"/>
      <c r="S153" s="467"/>
      <c r="T153" s="467"/>
      <c r="U153" s="467"/>
      <c r="V153" s="467"/>
      <c r="W153" s="467"/>
      <c r="X153" s="468"/>
      <c r="AB153" s="78"/>
      <c r="AC153" s="86"/>
      <c r="AD153" s="86"/>
      <c r="AE153" s="86"/>
      <c r="AF153" s="84"/>
      <c r="AG153" s="84"/>
      <c r="AH153" s="314"/>
      <c r="AL153" s="87"/>
      <c r="AM153" s="88"/>
    </row>
    <row r="154" spans="1:39" ht="14.25" customHeight="1" x14ac:dyDescent="0.15">
      <c r="A154" s="420" t="s">
        <v>100</v>
      </c>
      <c r="B154" s="420"/>
      <c r="C154" s="148">
        <f>IF(SUMIF($W$134:$W$150,1,$AG$134:$AG$150)=0,0,SUMIF($W$134:$W$150,1,$AG$134:$AG$150))</f>
        <v>0</v>
      </c>
      <c r="D154" s="148"/>
      <c r="E154" s="420" t="s">
        <v>90</v>
      </c>
      <c r="F154" s="420"/>
      <c r="G154" s="419">
        <f>IF(SUMIF($W$134:$W$150,2,$AG$134:$AG$150)=0,0,SUMIF($W$134:$W$150,2,$AG$134:$AG$150))</f>
        <v>0</v>
      </c>
      <c r="H154" s="419"/>
      <c r="I154" s="420" t="s">
        <v>91</v>
      </c>
      <c r="J154" s="420"/>
      <c r="K154" s="419">
        <f>IF(SUMIF($W$134:$W$150,3,$AG$134:$AG$150)=0,0,SUMIF($W$134:$W$150,3,$AG$134:$AG$150))</f>
        <v>0</v>
      </c>
      <c r="L154" s="419"/>
      <c r="M154" s="147" t="s">
        <v>16</v>
      </c>
      <c r="N154" s="419">
        <f>SUM($C$154,$G$154,$K$154)</f>
        <v>0</v>
      </c>
      <c r="O154" s="419"/>
      <c r="P154" s="141"/>
      <c r="Q154" s="141"/>
      <c r="R154" s="141"/>
      <c r="S154" s="141"/>
      <c r="T154" s="141"/>
      <c r="U154" s="141"/>
      <c r="V154" s="141"/>
      <c r="W154" s="141"/>
      <c r="X154" s="141"/>
      <c r="AB154" s="78"/>
      <c r="AC154" s="85"/>
      <c r="AD154" s="86"/>
      <c r="AE154" s="86"/>
      <c r="AF154" s="86"/>
      <c r="AG154" s="86"/>
      <c r="AH154" s="86"/>
      <c r="AI154" s="84"/>
      <c r="AJ154" s="315"/>
    </row>
    <row r="155" spans="1:39" ht="39.950000000000003" customHeight="1" x14ac:dyDescent="0.15">
      <c r="A155" s="9"/>
      <c r="B155" s="9"/>
      <c r="C155" s="114"/>
      <c r="D155" s="9"/>
      <c r="E155" s="9"/>
      <c r="F155" s="9"/>
      <c r="G155" s="9"/>
      <c r="H155" s="9"/>
      <c r="I155" s="9"/>
      <c r="J155" s="9"/>
      <c r="K155" s="9"/>
      <c r="L155" s="9"/>
      <c r="M155" s="9"/>
      <c r="N155" s="113"/>
      <c r="O155" s="9"/>
      <c r="P155" s="113"/>
      <c r="Q155" s="9"/>
      <c r="R155" s="9"/>
      <c r="S155" s="113"/>
      <c r="T155" s="9"/>
      <c r="U155" s="113"/>
      <c r="V155" s="9"/>
      <c r="W155" s="9"/>
      <c r="X155" s="9"/>
    </row>
    <row r="156" spans="1:39" x14ac:dyDescent="0.15">
      <c r="A156" s="136" t="s">
        <v>69</v>
      </c>
      <c r="B156" s="37"/>
      <c r="C156" s="37"/>
      <c r="D156" s="37"/>
      <c r="E156" s="37"/>
      <c r="F156" s="37"/>
      <c r="G156" s="37"/>
      <c r="H156" s="37"/>
      <c r="I156" s="37"/>
      <c r="J156" s="36"/>
      <c r="K156" s="36"/>
      <c r="L156" s="36"/>
      <c r="M156" s="36"/>
      <c r="N156" s="36"/>
      <c r="O156" s="36"/>
      <c r="P156" s="36"/>
      <c r="Q156" s="36"/>
      <c r="R156" s="36"/>
      <c r="S156" s="36"/>
      <c r="T156" s="36"/>
      <c r="U156" s="36"/>
      <c r="V156" s="36"/>
      <c r="W156" s="135"/>
      <c r="X156" s="135"/>
    </row>
    <row r="157" spans="1:39" ht="24.95" customHeight="1" x14ac:dyDescent="0.15">
      <c r="A157" s="438" t="s">
        <v>70</v>
      </c>
      <c r="B157" s="439"/>
      <c r="C157" s="439"/>
      <c r="D157" s="440"/>
      <c r="E157" s="438" t="s">
        <v>89</v>
      </c>
      <c r="F157" s="439"/>
      <c r="G157" s="439"/>
      <c r="H157" s="439"/>
      <c r="I157" s="439"/>
      <c r="J157" s="439"/>
      <c r="K157" s="439"/>
      <c r="L157" s="439"/>
      <c r="M157" s="439"/>
      <c r="N157" s="440"/>
      <c r="O157" s="516" t="s">
        <v>71</v>
      </c>
      <c r="P157" s="444"/>
      <c r="Q157" s="444"/>
      <c r="R157" s="444"/>
      <c r="S157" s="445"/>
      <c r="T157" s="444" t="s">
        <v>104</v>
      </c>
      <c r="U157" s="444"/>
      <c r="V157" s="444"/>
      <c r="W157" s="444"/>
      <c r="X157" s="445"/>
    </row>
    <row r="158" spans="1:39" ht="24.95" customHeight="1" x14ac:dyDescent="0.15">
      <c r="A158" s="441"/>
      <c r="B158" s="442"/>
      <c r="C158" s="442"/>
      <c r="D158" s="443"/>
      <c r="E158" s="441"/>
      <c r="F158" s="442"/>
      <c r="G158" s="442"/>
      <c r="H158" s="442"/>
      <c r="I158" s="442"/>
      <c r="J158" s="442"/>
      <c r="K158" s="442"/>
      <c r="L158" s="442"/>
      <c r="M158" s="442"/>
      <c r="N158" s="443"/>
      <c r="O158" s="517"/>
      <c r="P158" s="446"/>
      <c r="Q158" s="446"/>
      <c r="R158" s="446"/>
      <c r="S158" s="447"/>
      <c r="T158" s="446"/>
      <c r="U158" s="446"/>
      <c r="V158" s="446"/>
      <c r="W158" s="446"/>
      <c r="X158" s="447"/>
    </row>
    <row r="159" spans="1:39" ht="45" customHeight="1" x14ac:dyDescent="0.15">
      <c r="A159" s="432" t="s">
        <v>72</v>
      </c>
      <c r="B159" s="433"/>
      <c r="C159" s="433"/>
      <c r="D159" s="434"/>
      <c r="E159" s="527">
        <f>SUMIF($W$8:$W$150,1,$AG8:$AG150)</f>
        <v>0</v>
      </c>
      <c r="F159" s="528"/>
      <c r="G159" s="528"/>
      <c r="H159" s="528"/>
      <c r="I159" s="528"/>
      <c r="J159" s="528"/>
      <c r="K159" s="528"/>
      <c r="L159" s="528"/>
      <c r="M159" s="528"/>
      <c r="N159" s="529"/>
      <c r="O159" s="461" t="s">
        <v>73</v>
      </c>
      <c r="P159" s="462"/>
      <c r="Q159" s="462"/>
      <c r="R159" s="462"/>
      <c r="S159" s="463"/>
      <c r="T159" s="164"/>
      <c r="U159" s="450">
        <f>$E$159*2400*24</f>
        <v>0</v>
      </c>
      <c r="V159" s="450">
        <f>$E$159*2400*24</f>
        <v>0</v>
      </c>
      <c r="W159" s="450">
        <f>$E$159*2400*24</f>
        <v>0</v>
      </c>
      <c r="X159" s="451">
        <f>$E$159*2400*24</f>
        <v>0</v>
      </c>
    </row>
    <row r="160" spans="1:39" ht="45" customHeight="1" x14ac:dyDescent="0.15">
      <c r="A160" s="435" t="s">
        <v>74</v>
      </c>
      <c r="B160" s="436"/>
      <c r="C160" s="436"/>
      <c r="D160" s="437"/>
      <c r="E160" s="524">
        <f>SUMIF($W$8:$W$150,2,$AG8:$AG150)</f>
        <v>0</v>
      </c>
      <c r="F160" s="525"/>
      <c r="G160" s="525"/>
      <c r="H160" s="525"/>
      <c r="I160" s="525"/>
      <c r="J160" s="525"/>
      <c r="K160" s="525"/>
      <c r="L160" s="525"/>
      <c r="M160" s="525"/>
      <c r="N160" s="526"/>
      <c r="O160" s="458" t="s">
        <v>75</v>
      </c>
      <c r="P160" s="459"/>
      <c r="Q160" s="459"/>
      <c r="R160" s="459"/>
      <c r="S160" s="460"/>
      <c r="T160" s="165"/>
      <c r="U160" s="448">
        <f>$E$160*1200*24</f>
        <v>0</v>
      </c>
      <c r="V160" s="448">
        <f>$E$160*1200*24</f>
        <v>0</v>
      </c>
      <c r="W160" s="448">
        <f>$E$160*1200*24</f>
        <v>0</v>
      </c>
      <c r="X160" s="449">
        <f>$E$160*1200*24</f>
        <v>0</v>
      </c>
    </row>
    <row r="161" spans="1:44" ht="45" customHeight="1" thickBot="1" x14ac:dyDescent="0.2">
      <c r="A161" s="422" t="s">
        <v>76</v>
      </c>
      <c r="B161" s="423"/>
      <c r="C161" s="423"/>
      <c r="D161" s="424"/>
      <c r="E161" s="521">
        <f>SUMIF($W$8:$W$150,3,$AG8:$AG150)</f>
        <v>0</v>
      </c>
      <c r="F161" s="522"/>
      <c r="G161" s="522"/>
      <c r="H161" s="522"/>
      <c r="I161" s="522"/>
      <c r="J161" s="522"/>
      <c r="K161" s="522"/>
      <c r="L161" s="522"/>
      <c r="M161" s="522"/>
      <c r="N161" s="523"/>
      <c r="O161" s="455" t="s">
        <v>77</v>
      </c>
      <c r="P161" s="456"/>
      <c r="Q161" s="456"/>
      <c r="R161" s="456"/>
      <c r="S161" s="457"/>
      <c r="T161" s="166"/>
      <c r="U161" s="430">
        <f>$E$161*800*24</f>
        <v>0</v>
      </c>
      <c r="V161" s="430">
        <f>$E$161*800*24</f>
        <v>0</v>
      </c>
      <c r="W161" s="430">
        <f>$E$161*800*24</f>
        <v>0</v>
      </c>
      <c r="X161" s="431">
        <f>$E$161*800*24</f>
        <v>0</v>
      </c>
    </row>
    <row r="162" spans="1:44" ht="45" customHeight="1" thickTop="1" x14ac:dyDescent="0.15">
      <c r="A162" s="425" t="s">
        <v>50</v>
      </c>
      <c r="B162" s="426"/>
      <c r="C162" s="426"/>
      <c r="D162" s="427"/>
      <c r="E162" s="518">
        <f>SUM(E159:N161)</f>
        <v>0</v>
      </c>
      <c r="F162" s="519"/>
      <c r="G162" s="519"/>
      <c r="H162" s="519"/>
      <c r="I162" s="519"/>
      <c r="J162" s="519"/>
      <c r="K162" s="519"/>
      <c r="L162" s="519"/>
      <c r="M162" s="519"/>
      <c r="N162" s="520"/>
      <c r="O162" s="452"/>
      <c r="P162" s="453"/>
      <c r="Q162" s="453"/>
      <c r="R162" s="453"/>
      <c r="S162" s="454"/>
      <c r="T162" s="167"/>
      <c r="U162" s="428">
        <f>SUM($U$159:$U$161)</f>
        <v>0</v>
      </c>
      <c r="V162" s="428">
        <f>SUM($R$159:$X$161)</f>
        <v>0</v>
      </c>
      <c r="W162" s="428">
        <f>SUM($R$159:$X$161)</f>
        <v>0</v>
      </c>
      <c r="X162" s="429">
        <f>SUM($R$159:$X$161)</f>
        <v>0</v>
      </c>
    </row>
    <row r="163" spans="1:44" ht="18" customHeigh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44" x14ac:dyDescent="0.15">
      <c r="A164" s="442" t="s">
        <v>78</v>
      </c>
      <c r="B164" s="442"/>
      <c r="C164" s="442"/>
      <c r="D164" s="442"/>
      <c r="E164" s="442"/>
      <c r="F164" s="442"/>
      <c r="G164" s="442" t="s">
        <v>79</v>
      </c>
      <c r="H164" s="442"/>
      <c r="I164" s="442"/>
      <c r="J164" s="442"/>
      <c r="K164" s="442"/>
      <c r="L164" s="442"/>
      <c r="M164" s="442"/>
      <c r="N164" s="442"/>
      <c r="O164" s="442"/>
      <c r="P164" s="442"/>
      <c r="Q164" s="442"/>
      <c r="R164" s="442"/>
      <c r="S164" s="442"/>
      <c r="T164" s="442"/>
      <c r="U164" s="442"/>
      <c r="V164" s="442" t="s">
        <v>171</v>
      </c>
      <c r="W164" s="442"/>
      <c r="X164" s="442"/>
    </row>
    <row r="165" spans="1:44" ht="35.1" customHeight="1" x14ac:dyDescent="0.25">
      <c r="A165" s="506"/>
      <c r="B165" s="507"/>
      <c r="C165" s="507"/>
      <c r="D165" s="38" t="s">
        <v>31</v>
      </c>
      <c r="E165" s="508" t="s">
        <v>99</v>
      </c>
      <c r="F165" s="509"/>
      <c r="G165" s="510"/>
      <c r="H165" s="511"/>
      <c r="I165" s="511"/>
      <c r="J165" s="511"/>
      <c r="K165" s="511"/>
      <c r="L165" s="511"/>
      <c r="M165" s="511"/>
      <c r="N165" s="511"/>
      <c r="O165" s="511"/>
      <c r="P165" s="511"/>
      <c r="Q165" s="511"/>
      <c r="R165" s="511"/>
      <c r="S165" s="511"/>
      <c r="T165" s="511"/>
      <c r="U165" s="512"/>
      <c r="V165" s="513"/>
      <c r="W165" s="514"/>
      <c r="X165" s="515"/>
    </row>
    <row r="166" spans="1:44" ht="35.1" customHeight="1" x14ac:dyDescent="0.25">
      <c r="A166" s="483"/>
      <c r="B166" s="484"/>
      <c r="C166" s="484"/>
      <c r="D166" s="39" t="s">
        <v>31</v>
      </c>
      <c r="E166" s="485" t="s">
        <v>99</v>
      </c>
      <c r="F166" s="486"/>
      <c r="G166" s="487"/>
      <c r="H166" s="488"/>
      <c r="I166" s="488"/>
      <c r="J166" s="488"/>
      <c r="K166" s="488"/>
      <c r="L166" s="488"/>
      <c r="M166" s="488"/>
      <c r="N166" s="488"/>
      <c r="O166" s="488"/>
      <c r="P166" s="488"/>
      <c r="Q166" s="488"/>
      <c r="R166" s="488"/>
      <c r="S166" s="488"/>
      <c r="T166" s="488"/>
      <c r="U166" s="489"/>
      <c r="V166" s="490"/>
      <c r="W166" s="491"/>
      <c r="X166" s="492"/>
    </row>
    <row r="167" spans="1:44" ht="35.1" customHeight="1" x14ac:dyDescent="0.25">
      <c r="A167" s="493"/>
      <c r="B167" s="494"/>
      <c r="C167" s="494"/>
      <c r="D167" s="40" t="s">
        <v>31</v>
      </c>
      <c r="E167" s="495" t="s">
        <v>99</v>
      </c>
      <c r="F167" s="496"/>
      <c r="G167" s="497"/>
      <c r="H167" s="498"/>
      <c r="I167" s="498"/>
      <c r="J167" s="498"/>
      <c r="K167" s="498"/>
      <c r="L167" s="498"/>
      <c r="M167" s="498"/>
      <c r="N167" s="498"/>
      <c r="O167" s="498"/>
      <c r="P167" s="498"/>
      <c r="Q167" s="498"/>
      <c r="R167" s="498"/>
      <c r="S167" s="498"/>
      <c r="T167" s="498"/>
      <c r="U167" s="499"/>
      <c r="V167" s="500"/>
      <c r="W167" s="501"/>
      <c r="X167" s="502"/>
    </row>
    <row r="168" spans="1:44" ht="18" customHeigh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row>
    <row r="169" spans="1:44" ht="18" customHeight="1" x14ac:dyDescent="0.15">
      <c r="A169" s="476" t="s">
        <v>80</v>
      </c>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row>
    <row r="170" spans="1:44" ht="69" customHeight="1" x14ac:dyDescent="0.15">
      <c r="A170" s="36"/>
      <c r="B170" s="36"/>
      <c r="C170" s="477" t="s">
        <v>81</v>
      </c>
      <c r="D170" s="478"/>
      <c r="E170" s="478"/>
      <c r="F170" s="478"/>
      <c r="G170" s="478"/>
      <c r="H170" s="478"/>
      <c r="I170" s="478"/>
      <c r="J170" s="478"/>
      <c r="K170" s="478"/>
      <c r="L170" s="479"/>
      <c r="M170" s="480">
        <f>SUM(U162,V165:X167)</f>
        <v>0</v>
      </c>
      <c r="N170" s="481"/>
      <c r="O170" s="481"/>
      <c r="P170" s="481"/>
      <c r="Q170" s="481"/>
      <c r="R170" s="481"/>
      <c r="S170" s="481"/>
      <c r="T170" s="481"/>
      <c r="U170" s="481"/>
      <c r="V170" s="481"/>
      <c r="W170" s="481"/>
      <c r="X170" s="482"/>
      <c r="Y170" s="80"/>
      <c r="Z170" s="80"/>
      <c r="AA170" s="80"/>
      <c r="AB170" s="80"/>
      <c r="AC170" s="89"/>
      <c r="AD170" s="90"/>
      <c r="AE170" s="90"/>
      <c r="AF170" s="90"/>
      <c r="AG170" s="90"/>
      <c r="AH170" s="90"/>
      <c r="AR170" s="91"/>
    </row>
    <row r="171" spans="1:44" ht="28.5" customHeight="1" x14ac:dyDescent="0.15">
      <c r="A171" s="9"/>
      <c r="B171" s="9"/>
      <c r="C171" s="75"/>
      <c r="D171" s="146"/>
      <c r="E171" s="146"/>
      <c r="F171" s="146"/>
      <c r="G171" s="75"/>
      <c r="H171" s="146"/>
      <c r="I171" s="146"/>
      <c r="J171" s="146"/>
      <c r="K171" s="146"/>
      <c r="L171" s="146"/>
      <c r="M171" s="146"/>
      <c r="N171" s="146"/>
      <c r="O171" s="146"/>
      <c r="P171" s="146"/>
      <c r="Q171" s="146"/>
      <c r="R171" s="146"/>
      <c r="S171" s="146"/>
      <c r="T171" s="146"/>
      <c r="U171" s="146"/>
      <c r="V171" s="146"/>
      <c r="W171" s="146"/>
      <c r="X171" s="146"/>
    </row>
    <row r="172" spans="1:44" ht="45" customHeight="1" x14ac:dyDescent="0.15">
      <c r="A172" s="9"/>
      <c r="B172" s="319" t="s">
        <v>174</v>
      </c>
      <c r="C172" s="318"/>
      <c r="D172" s="503"/>
      <c r="E172" s="504"/>
      <c r="F172" s="505"/>
      <c r="G172" s="320" t="s">
        <v>31</v>
      </c>
      <c r="H172" s="146"/>
      <c r="I172" s="146"/>
      <c r="J172" s="146"/>
      <c r="K172" s="146"/>
      <c r="L172" s="146"/>
      <c r="M172" s="146"/>
      <c r="N172" s="146"/>
      <c r="O172" s="146"/>
      <c r="P172" s="146"/>
      <c r="Q172" s="146"/>
      <c r="R172" s="146"/>
      <c r="S172" s="146"/>
      <c r="T172" s="146"/>
      <c r="U172" s="146"/>
      <c r="V172" s="146"/>
      <c r="W172" s="146"/>
      <c r="X172" s="146"/>
    </row>
    <row r="173" spans="1:44" x14ac:dyDescent="0.15">
      <c r="A173" s="9"/>
      <c r="B173" s="9"/>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row>
    <row r="174" spans="1:44" ht="28.5" customHeight="1" x14ac:dyDescent="0.15">
      <c r="A174" s="9"/>
      <c r="B174" s="9"/>
      <c r="C174" s="75"/>
      <c r="D174" s="146"/>
      <c r="E174" s="146"/>
      <c r="F174" s="146"/>
      <c r="G174" s="75"/>
      <c r="H174" s="146"/>
      <c r="I174" s="146"/>
      <c r="J174" s="146"/>
      <c r="K174" s="146"/>
      <c r="L174" s="146"/>
      <c r="M174" s="146"/>
      <c r="N174" s="146"/>
      <c r="O174" s="146"/>
      <c r="P174" s="146"/>
      <c r="Q174" s="146"/>
      <c r="R174" s="146"/>
      <c r="S174" s="146"/>
      <c r="T174" s="146"/>
      <c r="U174" s="146"/>
      <c r="V174" s="146"/>
      <c r="W174" s="146"/>
      <c r="X174" s="146"/>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5"/>
      <c r="G177" s="475"/>
      <c r="H177" s="475"/>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666CEED2-3274-4ADD-9E2C-5D38EED652FF}">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AFE73DF-8C90-4315-A8F9-F3A1E10E48A3}">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4816A4-BF62-4FED-9D69-136513BA691B}">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5467282E-24F8-4DFB-B661-046AEFB280D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B86E0459-6C26-4B12-A970-2762F8691518}">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E50BDF9F-EACA-4608-ADF2-46D2C4E4AD34}">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5-C384-4C4F-8330-8D1528284FD0}">
  <sheetPr>
    <tabColor theme="9" tint="0.39997558519241921"/>
  </sheetPr>
  <dimension ref="A1:AR177"/>
  <sheetViews>
    <sheetView showGridLines="0" view="pageBreakPreview"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81" customWidth="1"/>
    <col min="30" max="31" width="9.25" style="82" customWidth="1"/>
    <col min="32" max="33" width="15.625" style="82" customWidth="1"/>
    <col min="34" max="34" width="9.75" style="82"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30"/>
      <c r="AD2" s="131"/>
      <c r="AE2" s="131"/>
      <c r="AF2" s="131"/>
      <c r="AG2" s="131"/>
      <c r="AH2" s="131"/>
      <c r="AI2" s="129"/>
    </row>
    <row r="3" spans="1:39" ht="33" customHeight="1" x14ac:dyDescent="0.15">
      <c r="A3" s="53"/>
      <c r="B3" s="53"/>
      <c r="C3" s="143"/>
      <c r="D3" s="41"/>
      <c r="E3" s="41"/>
      <c r="F3" s="41"/>
      <c r="G3" s="75"/>
      <c r="H3" s="42"/>
      <c r="I3" s="43"/>
      <c r="J3" s="43"/>
      <c r="K3" s="43"/>
      <c r="L3" s="43"/>
      <c r="M3" s="43"/>
      <c r="N3" s="75"/>
      <c r="O3" s="43"/>
      <c r="P3" s="75"/>
      <c r="Q3" s="43"/>
      <c r="R3" s="43"/>
      <c r="S3" s="75"/>
      <c r="T3" s="43"/>
      <c r="U3" s="75"/>
      <c r="V3" s="75"/>
      <c r="W3" s="75"/>
      <c r="X3" s="248" t="str">
        <f>'５号'!$Y$2</f>
        <v>令和元年度補正第１回</v>
      </c>
      <c r="AC3" s="128" t="str">
        <f>IF('５号'!$I$5="","",'５号'!$U$29)</f>
        <v/>
      </c>
      <c r="AD3" s="134" t="e">
        <f>YEAR(K6)</f>
        <v>#VALUE!</v>
      </c>
      <c r="AE3" s="134"/>
      <c r="AF3" s="16" t="e">
        <f>MONTH(AC3)</f>
        <v>#VALUE!</v>
      </c>
      <c r="AG3" s="16"/>
      <c r="AH3" s="138" t="s">
        <v>92</v>
      </c>
    </row>
    <row r="4" spans="1:39" ht="28.5" customHeight="1" x14ac:dyDescent="0.15">
      <c r="A4" s="53"/>
      <c r="B4" s="53"/>
      <c r="C4" s="220" t="s">
        <v>170</v>
      </c>
      <c r="D4" s="41"/>
      <c r="E4" s="41"/>
      <c r="F4" s="41"/>
      <c r="G4" s="41"/>
      <c r="H4" s="75"/>
      <c r="I4" s="75"/>
      <c r="J4" s="75"/>
      <c r="K4" s="75"/>
      <c r="L4" s="75"/>
      <c r="M4" s="75"/>
      <c r="N4" s="44"/>
      <c r="O4" s="531" t="s">
        <v>126</v>
      </c>
      <c r="P4" s="531"/>
      <c r="Q4" s="531"/>
      <c r="R4" s="532" t="str">
        <f>IF('５号'!G11="","",'５号'!G11)</f>
        <v/>
      </c>
      <c r="S4" s="532"/>
      <c r="T4" s="532"/>
      <c r="U4" s="532"/>
      <c r="V4" s="532"/>
      <c r="W4" s="532"/>
      <c r="X4" s="532"/>
      <c r="Y4" s="218" t="s">
        <v>27</v>
      </c>
      <c r="AC4" s="82"/>
      <c r="AF4" s="16"/>
      <c r="AG4" s="16"/>
      <c r="AH4" s="138" t="s">
        <v>93</v>
      </c>
    </row>
    <row r="5" spans="1:39" ht="16.5" customHeight="1" x14ac:dyDescent="0.15">
      <c r="A5" s="53"/>
      <c r="B5" s="53"/>
      <c r="C5" s="220"/>
      <c r="D5" s="41"/>
      <c r="E5" s="41"/>
      <c r="F5" s="41"/>
      <c r="G5" s="41"/>
      <c r="H5" s="75"/>
      <c r="I5" s="75"/>
      <c r="J5" s="75"/>
      <c r="K5" s="75"/>
      <c r="L5" s="75"/>
      <c r="M5" s="75"/>
      <c r="N5" s="44"/>
      <c r="O5" s="255"/>
      <c r="P5" s="255"/>
      <c r="Q5" s="255"/>
      <c r="R5" s="237"/>
      <c r="S5" s="237"/>
      <c r="T5" s="237"/>
      <c r="U5" s="237"/>
      <c r="V5" s="237"/>
      <c r="W5" s="237"/>
      <c r="X5" s="237"/>
      <c r="Y5" s="238"/>
      <c r="AC5" s="82"/>
      <c r="AF5" s="16"/>
      <c r="AG5" s="16"/>
      <c r="AH5" s="79"/>
    </row>
    <row r="6" spans="1:39" ht="28.5" customHeight="1" x14ac:dyDescent="0.2">
      <c r="A6" s="53"/>
      <c r="B6" s="53"/>
      <c r="C6" s="219" t="s">
        <v>94</v>
      </c>
      <c r="D6" s="74"/>
      <c r="E6" s="74"/>
      <c r="F6" s="74"/>
      <c r="G6" s="74"/>
      <c r="H6" s="75"/>
      <c r="I6" s="127"/>
      <c r="J6" s="127"/>
      <c r="K6" s="534" t="str">
        <f>IF(AC3="","（ 　　年　　月 ）",AC3)</f>
        <v>（ 　　年　　月 ）</v>
      </c>
      <c r="L6" s="534"/>
      <c r="M6" s="534"/>
      <c r="N6" s="534"/>
      <c r="O6" s="534"/>
      <c r="P6" s="531" t="s">
        <v>95</v>
      </c>
      <c r="Q6" s="531"/>
      <c r="R6" s="533" t="str">
        <f>IF('５号'!G19="","",'５号'!G19)</f>
        <v/>
      </c>
      <c r="S6" s="533"/>
      <c r="T6" s="533"/>
      <c r="U6" s="533"/>
      <c r="V6" s="533"/>
      <c r="W6" s="533"/>
      <c r="X6" s="533"/>
      <c r="Y6" s="218" t="s">
        <v>27</v>
      </c>
      <c r="AC6" s="145" t="s">
        <v>96</v>
      </c>
      <c r="AD6" s="142" t="s">
        <v>97</v>
      </c>
      <c r="AE6" s="142" t="s">
        <v>98</v>
      </c>
      <c r="AF6" s="142" t="s">
        <v>128</v>
      </c>
      <c r="AG6" s="221" t="s">
        <v>135</v>
      </c>
      <c r="AH6" s="16"/>
    </row>
    <row r="7" spans="1:39" ht="27" customHeight="1" x14ac:dyDescent="0.15">
      <c r="A7" s="53"/>
      <c r="B7" s="53"/>
      <c r="C7" s="45"/>
      <c r="D7" s="46"/>
      <c r="E7" s="46"/>
      <c r="F7" s="46"/>
      <c r="G7" s="46"/>
      <c r="H7" s="46"/>
      <c r="I7" s="47"/>
      <c r="J7" s="46"/>
      <c r="K7" s="46"/>
      <c r="L7" s="46"/>
      <c r="M7" s="46"/>
      <c r="N7" s="46"/>
      <c r="O7" s="45"/>
      <c r="P7" s="46"/>
      <c r="Q7" s="46"/>
      <c r="R7" s="46"/>
      <c r="S7" s="46"/>
      <c r="T7" s="46"/>
      <c r="U7" s="46"/>
      <c r="V7" s="46"/>
      <c r="W7" s="75"/>
      <c r="X7" s="75"/>
      <c r="Y7" s="145" t="s">
        <v>134</v>
      </c>
      <c r="AD7" s="81"/>
      <c r="AE7" s="81"/>
      <c r="AF7" s="83"/>
      <c r="AG7" s="83"/>
      <c r="AH7" s="138"/>
    </row>
    <row r="8" spans="1:39" ht="29.25" customHeight="1" x14ac:dyDescent="0.15">
      <c r="A8" s="469">
        <v>1</v>
      </c>
      <c r="B8" s="470"/>
      <c r="C8" s="206" t="s">
        <v>133</v>
      </c>
      <c r="D8" s="215"/>
      <c r="E8" s="204" t="s">
        <v>67</v>
      </c>
      <c r="F8" s="215"/>
      <c r="G8" s="204" t="s">
        <v>86</v>
      </c>
      <c r="H8" s="215"/>
      <c r="I8" s="204" t="s">
        <v>67</v>
      </c>
      <c r="J8" s="215"/>
      <c r="K8" s="205" t="s">
        <v>87</v>
      </c>
      <c r="L8" s="207" t="s">
        <v>68</v>
      </c>
      <c r="M8" s="216"/>
      <c r="N8" s="203" t="s">
        <v>88</v>
      </c>
      <c r="O8" s="215"/>
      <c r="P8" s="203" t="s">
        <v>87</v>
      </c>
      <c r="Q8" s="207" t="s">
        <v>130</v>
      </c>
      <c r="R8" s="249"/>
      <c r="S8" s="203" t="s">
        <v>88</v>
      </c>
      <c r="T8" s="215"/>
      <c r="U8" s="203" t="s">
        <v>87</v>
      </c>
      <c r="V8" s="207" t="s">
        <v>127</v>
      </c>
      <c r="W8" s="217"/>
      <c r="X8" s="208" t="s">
        <v>37</v>
      </c>
      <c r="Z8" s="133"/>
      <c r="AA8" s="132"/>
      <c r="AC8" s="132">
        <f>IF(OR(D8="",F8=""),0,TIME(D8,F8,0))</f>
        <v>0</v>
      </c>
      <c r="AD8" s="132">
        <f>IF(OR(D8="",F8="",H8="",J8=""),0,TIME(H8,J8,0))</f>
        <v>0</v>
      </c>
      <c r="AE8" s="132">
        <f>IF(OR(D8="",F8=""),0,TIME(M8,O8,0))</f>
        <v>0</v>
      </c>
      <c r="AF8" s="137">
        <f>AD8-AC8-AE8</f>
        <v>0</v>
      </c>
      <c r="AG8" s="137">
        <f>TIME(R8,T8,)</f>
        <v>0</v>
      </c>
      <c r="AH8" s="314" t="str">
        <f>IF(AF8&gt;=AG8,"","ERR")</f>
        <v/>
      </c>
    </row>
    <row r="9" spans="1:39" ht="15" customHeight="1" x14ac:dyDescent="0.2">
      <c r="A9" s="471"/>
      <c r="B9" s="472"/>
      <c r="C9" s="417" t="s">
        <v>132</v>
      </c>
      <c r="D9" s="210"/>
      <c r="E9" s="211" t="str">
        <f>IF(AH8="ERR","研修時間を確認してください","")</f>
        <v/>
      </c>
      <c r="F9" s="210"/>
      <c r="G9" s="210"/>
      <c r="H9" s="211"/>
      <c r="I9" s="210"/>
      <c r="J9" s="210"/>
      <c r="K9" s="210"/>
      <c r="L9" s="210"/>
      <c r="M9" s="210"/>
      <c r="N9" s="210"/>
      <c r="O9" s="210"/>
      <c r="P9" s="210"/>
      <c r="Q9" s="212" t="str">
        <f>IF(AH9="ERR","助成対象研修人数を入力してください","")</f>
        <v/>
      </c>
      <c r="R9" s="213"/>
      <c r="S9" s="213"/>
      <c r="T9" s="213"/>
      <c r="U9" s="213"/>
      <c r="V9" s="213"/>
      <c r="W9" s="213"/>
      <c r="X9" s="214"/>
      <c r="AB9" s="78"/>
      <c r="AC9" s="86"/>
      <c r="AD9" s="86"/>
      <c r="AE9" s="86"/>
      <c r="AF9" s="84"/>
      <c r="AG9" s="84"/>
      <c r="AH9" s="314" t="str">
        <f>IF(W8&lt;&gt;"","",IF(R8&lt;&gt;"","ERR",""))</f>
        <v/>
      </c>
      <c r="AJ9" s="256"/>
      <c r="AL9" s="87"/>
      <c r="AM9" s="88"/>
    </row>
    <row r="10" spans="1:39" ht="24" customHeight="1" thickBot="1" x14ac:dyDescent="0.25">
      <c r="A10" s="471"/>
      <c r="B10" s="472"/>
      <c r="C10" s="418"/>
      <c r="D10" s="464"/>
      <c r="E10" s="465"/>
      <c r="F10" s="465"/>
      <c r="G10" s="465"/>
      <c r="H10" s="465"/>
      <c r="I10" s="465"/>
      <c r="J10" s="465"/>
      <c r="K10" s="465"/>
      <c r="L10" s="465"/>
      <c r="M10" s="465"/>
      <c r="N10" s="465"/>
      <c r="O10" s="465"/>
      <c r="P10" s="465"/>
      <c r="Q10" s="465"/>
      <c r="R10" s="465"/>
      <c r="S10" s="465"/>
      <c r="T10" s="465"/>
      <c r="U10" s="465"/>
      <c r="V10" s="465"/>
      <c r="W10" s="465"/>
      <c r="X10" s="466"/>
      <c r="AB10" s="78"/>
      <c r="AC10" s="86"/>
      <c r="AD10" s="86"/>
      <c r="AE10" s="86"/>
      <c r="AF10" s="84"/>
      <c r="AG10" s="84"/>
      <c r="AH10" s="314"/>
      <c r="AJ10" s="256"/>
      <c r="AL10" s="87"/>
      <c r="AM10" s="88"/>
    </row>
    <row r="11" spans="1:39" ht="24" customHeight="1" thickBot="1" x14ac:dyDescent="0.2">
      <c r="A11" s="473"/>
      <c r="B11" s="474"/>
      <c r="C11" s="250" t="s">
        <v>129</v>
      </c>
      <c r="D11" s="467"/>
      <c r="E11" s="467"/>
      <c r="F11" s="467"/>
      <c r="G11" s="467"/>
      <c r="H11" s="467"/>
      <c r="I11" s="467"/>
      <c r="J11" s="467"/>
      <c r="K11" s="467"/>
      <c r="L11" s="467"/>
      <c r="M11" s="467"/>
      <c r="N11" s="467"/>
      <c r="O11" s="467"/>
      <c r="P11" s="467"/>
      <c r="Q11" s="467"/>
      <c r="R11" s="467"/>
      <c r="S11" s="467"/>
      <c r="T11" s="467"/>
      <c r="U11" s="467"/>
      <c r="V11" s="467"/>
      <c r="W11" s="467"/>
      <c r="X11" s="468"/>
      <c r="AB11" s="78"/>
      <c r="AC11" s="86"/>
      <c r="AD11" s="86"/>
      <c r="AE11" s="86"/>
      <c r="AF11" s="84"/>
      <c r="AG11" s="84"/>
      <c r="AH11" s="314"/>
      <c r="AL11" s="87"/>
      <c r="AM11" s="88"/>
    </row>
    <row r="12" spans="1:39" ht="29.25" customHeight="1" x14ac:dyDescent="0.15">
      <c r="A12" s="469"/>
      <c r="B12" s="470"/>
      <c r="C12" s="206" t="s">
        <v>133</v>
      </c>
      <c r="D12" s="215"/>
      <c r="E12" s="204" t="s">
        <v>67</v>
      </c>
      <c r="F12" s="215"/>
      <c r="G12" s="204" t="s">
        <v>86</v>
      </c>
      <c r="H12" s="215"/>
      <c r="I12" s="204" t="s">
        <v>67</v>
      </c>
      <c r="J12" s="215"/>
      <c r="K12" s="205" t="s">
        <v>87</v>
      </c>
      <c r="L12" s="207" t="s">
        <v>68</v>
      </c>
      <c r="M12" s="216"/>
      <c r="N12" s="203" t="s">
        <v>88</v>
      </c>
      <c r="O12" s="215"/>
      <c r="P12" s="203" t="s">
        <v>87</v>
      </c>
      <c r="Q12" s="207" t="s">
        <v>130</v>
      </c>
      <c r="R12" s="249"/>
      <c r="S12" s="203" t="s">
        <v>88</v>
      </c>
      <c r="T12" s="215"/>
      <c r="U12" s="203" t="s">
        <v>87</v>
      </c>
      <c r="V12" s="207" t="s">
        <v>127</v>
      </c>
      <c r="W12" s="217"/>
      <c r="X12" s="208" t="s">
        <v>37</v>
      </c>
      <c r="Z12" s="133"/>
      <c r="AA12" s="132"/>
      <c r="AC12" s="132">
        <f>IF(OR(D12="",F12=""),0,TIME(D12,F12,0))</f>
        <v>0</v>
      </c>
      <c r="AD12" s="132">
        <f>IF(OR(D12="",F12="",H12="",J12=""),0,TIME(H12,J12,0))</f>
        <v>0</v>
      </c>
      <c r="AE12" s="132">
        <f>IF(OR(D12="",F12=""),0,TIME(M12,O12,0))</f>
        <v>0</v>
      </c>
      <c r="AF12" s="137">
        <f>AD12-AC12-AE12</f>
        <v>0</v>
      </c>
      <c r="AG12" s="137">
        <f>TIME(R12,T12,)</f>
        <v>0</v>
      </c>
      <c r="AH12" s="314" t="str">
        <f>IF(AF12&gt;=AG12,"","ERR")</f>
        <v/>
      </c>
    </row>
    <row r="13" spans="1:39" ht="15" customHeight="1" x14ac:dyDescent="0.2">
      <c r="A13" s="471"/>
      <c r="B13" s="472"/>
      <c r="C13" s="417" t="s">
        <v>132</v>
      </c>
      <c r="D13" s="210"/>
      <c r="E13" s="211" t="str">
        <f>IF(AH12="ERR","研修時間を確認してください","")</f>
        <v/>
      </c>
      <c r="F13" s="210"/>
      <c r="G13" s="210"/>
      <c r="H13" s="211"/>
      <c r="I13" s="210"/>
      <c r="J13" s="210"/>
      <c r="K13" s="210"/>
      <c r="L13" s="210"/>
      <c r="M13" s="210"/>
      <c r="N13" s="210"/>
      <c r="O13" s="210"/>
      <c r="P13" s="210"/>
      <c r="Q13" s="212" t="str">
        <f>IF(AH13="ERR","助成対象研修人数を入力してください","")</f>
        <v/>
      </c>
      <c r="R13" s="213"/>
      <c r="S13" s="213"/>
      <c r="T13" s="213"/>
      <c r="U13" s="213"/>
      <c r="V13" s="213"/>
      <c r="W13" s="213"/>
      <c r="X13" s="214"/>
      <c r="AB13" s="78"/>
      <c r="AC13" s="86"/>
      <c r="AD13" s="86"/>
      <c r="AE13" s="86"/>
      <c r="AF13" s="84"/>
      <c r="AG13" s="84"/>
      <c r="AH13" s="314" t="str">
        <f>IF(W12&lt;&gt;"","",IF(R12&lt;&gt;"","ERR",""))</f>
        <v/>
      </c>
      <c r="AJ13" s="256"/>
      <c r="AL13" s="87"/>
      <c r="AM13" s="88"/>
    </row>
    <row r="14" spans="1:39" ht="24" customHeight="1" thickBot="1" x14ac:dyDescent="0.25">
      <c r="A14" s="471"/>
      <c r="B14" s="472"/>
      <c r="C14" s="418"/>
      <c r="D14" s="464"/>
      <c r="E14" s="465"/>
      <c r="F14" s="465"/>
      <c r="G14" s="465"/>
      <c r="H14" s="465"/>
      <c r="I14" s="465"/>
      <c r="J14" s="465"/>
      <c r="K14" s="465"/>
      <c r="L14" s="465"/>
      <c r="M14" s="465"/>
      <c r="N14" s="465"/>
      <c r="O14" s="465"/>
      <c r="P14" s="465"/>
      <c r="Q14" s="465"/>
      <c r="R14" s="465"/>
      <c r="S14" s="465"/>
      <c r="T14" s="465"/>
      <c r="U14" s="465"/>
      <c r="V14" s="465"/>
      <c r="W14" s="465"/>
      <c r="X14" s="466"/>
      <c r="AB14" s="78"/>
      <c r="AC14" s="86"/>
      <c r="AD14" s="86"/>
      <c r="AE14" s="86"/>
      <c r="AF14" s="84"/>
      <c r="AG14" s="84"/>
      <c r="AH14" s="314"/>
      <c r="AJ14" s="256"/>
      <c r="AL14" s="87"/>
      <c r="AM14" s="88"/>
    </row>
    <row r="15" spans="1:39" ht="24" customHeight="1" thickBot="1" x14ac:dyDescent="0.2">
      <c r="A15" s="473"/>
      <c r="B15" s="474"/>
      <c r="C15" s="250"/>
      <c r="D15" s="467"/>
      <c r="E15" s="467"/>
      <c r="F15" s="467"/>
      <c r="G15" s="467"/>
      <c r="H15" s="467"/>
      <c r="I15" s="467"/>
      <c r="J15" s="467"/>
      <c r="K15" s="467"/>
      <c r="L15" s="467"/>
      <c r="M15" s="467"/>
      <c r="N15" s="467"/>
      <c r="O15" s="467"/>
      <c r="P15" s="467"/>
      <c r="Q15" s="467"/>
      <c r="R15" s="467"/>
      <c r="S15" s="467"/>
      <c r="T15" s="467"/>
      <c r="U15" s="467"/>
      <c r="V15" s="467"/>
      <c r="W15" s="467"/>
      <c r="X15" s="468"/>
      <c r="AB15" s="78"/>
      <c r="AC15" s="86"/>
      <c r="AD15" s="86"/>
      <c r="AE15" s="86"/>
      <c r="AF15" s="84"/>
      <c r="AG15" s="84"/>
      <c r="AH15" s="314"/>
      <c r="AL15" s="87"/>
      <c r="AM15" s="88"/>
    </row>
    <row r="16" spans="1:39" ht="29.25" customHeight="1" x14ac:dyDescent="0.15">
      <c r="A16" s="469"/>
      <c r="B16" s="470"/>
      <c r="C16" s="206" t="s">
        <v>133</v>
      </c>
      <c r="D16" s="215"/>
      <c r="E16" s="204" t="s">
        <v>67</v>
      </c>
      <c r="F16" s="215"/>
      <c r="G16" s="204" t="s">
        <v>86</v>
      </c>
      <c r="H16" s="215"/>
      <c r="I16" s="204" t="s">
        <v>67</v>
      </c>
      <c r="J16" s="215"/>
      <c r="K16" s="205" t="s">
        <v>87</v>
      </c>
      <c r="L16" s="207" t="s">
        <v>68</v>
      </c>
      <c r="M16" s="216"/>
      <c r="N16" s="203" t="s">
        <v>88</v>
      </c>
      <c r="O16" s="215"/>
      <c r="P16" s="203" t="s">
        <v>87</v>
      </c>
      <c r="Q16" s="207" t="s">
        <v>130</v>
      </c>
      <c r="R16" s="249"/>
      <c r="S16" s="203" t="s">
        <v>88</v>
      </c>
      <c r="T16" s="215"/>
      <c r="U16" s="203" t="s">
        <v>87</v>
      </c>
      <c r="V16" s="207" t="s">
        <v>127</v>
      </c>
      <c r="W16" s="217"/>
      <c r="X16" s="208" t="s">
        <v>37</v>
      </c>
      <c r="Z16" s="133"/>
      <c r="AA16" s="132"/>
      <c r="AC16" s="132">
        <f>IF(OR(D16="",F16=""),0,TIME(D16,F16,0))</f>
        <v>0</v>
      </c>
      <c r="AD16" s="132">
        <f>IF(OR(D16="",F16="",H16="",J16=""),0,TIME(H16,J16,0))</f>
        <v>0</v>
      </c>
      <c r="AE16" s="132">
        <f>IF(OR(D16="",F16=""),0,TIME(M16,O16,0))</f>
        <v>0</v>
      </c>
      <c r="AF16" s="137">
        <f>AD16-AC16-AE16</f>
        <v>0</v>
      </c>
      <c r="AG16" s="137">
        <f>TIME(R16,T16,)</f>
        <v>0</v>
      </c>
      <c r="AH16" s="314" t="str">
        <f>IF(AF16&gt;=AG16,"","ERR")</f>
        <v/>
      </c>
    </row>
    <row r="17" spans="1:39" ht="15" customHeight="1" x14ac:dyDescent="0.2">
      <c r="A17" s="471"/>
      <c r="B17" s="472"/>
      <c r="C17" s="417" t="s">
        <v>132</v>
      </c>
      <c r="D17" s="210"/>
      <c r="E17" s="211" t="str">
        <f>IF(AH16="ERR","研修時間を確認してください","")</f>
        <v/>
      </c>
      <c r="F17" s="210"/>
      <c r="G17" s="210"/>
      <c r="H17" s="211"/>
      <c r="I17" s="210"/>
      <c r="J17" s="210"/>
      <c r="K17" s="210"/>
      <c r="L17" s="210"/>
      <c r="M17" s="210"/>
      <c r="N17" s="210"/>
      <c r="O17" s="210"/>
      <c r="P17" s="210"/>
      <c r="Q17" s="212" t="str">
        <f>IF(AH17="ERR","助成対象研修人数を入力してください","")</f>
        <v/>
      </c>
      <c r="R17" s="213"/>
      <c r="S17" s="213"/>
      <c r="T17" s="213"/>
      <c r="U17" s="213"/>
      <c r="V17" s="213"/>
      <c r="W17" s="213"/>
      <c r="X17" s="214"/>
      <c r="AB17" s="78"/>
      <c r="AC17" s="86"/>
      <c r="AD17" s="86"/>
      <c r="AE17" s="86"/>
      <c r="AF17" s="84"/>
      <c r="AG17" s="84"/>
      <c r="AH17" s="314" t="str">
        <f>IF(W16&lt;&gt;"","",IF(R16&lt;&gt;"","ERR",""))</f>
        <v/>
      </c>
      <c r="AJ17" s="256"/>
      <c r="AL17" s="87"/>
      <c r="AM17" s="88"/>
    </row>
    <row r="18" spans="1:39" ht="24" customHeight="1" thickBot="1" x14ac:dyDescent="0.25">
      <c r="A18" s="471"/>
      <c r="B18" s="472"/>
      <c r="C18" s="418"/>
      <c r="D18" s="464"/>
      <c r="E18" s="465"/>
      <c r="F18" s="465"/>
      <c r="G18" s="465"/>
      <c r="H18" s="465"/>
      <c r="I18" s="465"/>
      <c r="J18" s="465"/>
      <c r="K18" s="465"/>
      <c r="L18" s="465"/>
      <c r="M18" s="465"/>
      <c r="N18" s="465"/>
      <c r="O18" s="465"/>
      <c r="P18" s="465"/>
      <c r="Q18" s="465"/>
      <c r="R18" s="465"/>
      <c r="S18" s="465"/>
      <c r="T18" s="465"/>
      <c r="U18" s="465"/>
      <c r="V18" s="465"/>
      <c r="W18" s="465"/>
      <c r="X18" s="466"/>
      <c r="AB18" s="78"/>
      <c r="AC18" s="86"/>
      <c r="AD18" s="86"/>
      <c r="AE18" s="86"/>
      <c r="AF18" s="84"/>
      <c r="AG18" s="84"/>
      <c r="AH18" s="314"/>
      <c r="AJ18" s="256"/>
      <c r="AL18" s="87"/>
      <c r="AM18" s="88"/>
    </row>
    <row r="19" spans="1:39" ht="24" customHeight="1" thickBot="1" x14ac:dyDescent="0.2">
      <c r="A19" s="473"/>
      <c r="B19" s="474"/>
      <c r="C19" s="250"/>
      <c r="D19" s="467"/>
      <c r="E19" s="467"/>
      <c r="F19" s="467"/>
      <c r="G19" s="467"/>
      <c r="H19" s="467"/>
      <c r="I19" s="467"/>
      <c r="J19" s="467"/>
      <c r="K19" s="467"/>
      <c r="L19" s="467"/>
      <c r="M19" s="467"/>
      <c r="N19" s="467"/>
      <c r="O19" s="467"/>
      <c r="P19" s="467"/>
      <c r="Q19" s="467"/>
      <c r="R19" s="467"/>
      <c r="S19" s="467"/>
      <c r="T19" s="467"/>
      <c r="U19" s="467"/>
      <c r="V19" s="467"/>
      <c r="W19" s="467"/>
      <c r="X19" s="468"/>
      <c r="AB19" s="78"/>
      <c r="AC19" s="86"/>
      <c r="AD19" s="86"/>
      <c r="AE19" s="86"/>
      <c r="AF19" s="84"/>
      <c r="AG19" s="84"/>
      <c r="AH19" s="314"/>
      <c r="AL19" s="87"/>
      <c r="AM19" s="88"/>
    </row>
    <row r="20" spans="1:39" ht="29.25" customHeight="1" x14ac:dyDescent="0.15">
      <c r="A20" s="469"/>
      <c r="B20" s="470"/>
      <c r="C20" s="206" t="s">
        <v>133</v>
      </c>
      <c r="D20" s="215"/>
      <c r="E20" s="204" t="s">
        <v>67</v>
      </c>
      <c r="F20" s="215"/>
      <c r="G20" s="204" t="s">
        <v>86</v>
      </c>
      <c r="H20" s="215"/>
      <c r="I20" s="204" t="s">
        <v>67</v>
      </c>
      <c r="J20" s="215"/>
      <c r="K20" s="205" t="s">
        <v>87</v>
      </c>
      <c r="L20" s="207" t="s">
        <v>68</v>
      </c>
      <c r="M20" s="216"/>
      <c r="N20" s="203" t="s">
        <v>88</v>
      </c>
      <c r="O20" s="215"/>
      <c r="P20" s="203" t="s">
        <v>87</v>
      </c>
      <c r="Q20" s="207" t="s">
        <v>130</v>
      </c>
      <c r="R20" s="249"/>
      <c r="S20" s="203" t="s">
        <v>88</v>
      </c>
      <c r="T20" s="215"/>
      <c r="U20" s="203" t="s">
        <v>87</v>
      </c>
      <c r="V20" s="207" t="s">
        <v>127</v>
      </c>
      <c r="W20" s="217"/>
      <c r="X20" s="208" t="s">
        <v>37</v>
      </c>
      <c r="Z20" s="133"/>
      <c r="AA20" s="132"/>
      <c r="AC20" s="132">
        <f>IF(OR(D20="",F20=""),0,TIME(D20,F20,0))</f>
        <v>0</v>
      </c>
      <c r="AD20" s="132">
        <f>IF(OR(D20="",F20="",H20="",J20=""),0,TIME(H20,J20,0))</f>
        <v>0</v>
      </c>
      <c r="AE20" s="132">
        <f>IF(OR(D20="",F20=""),0,TIME(M20,O20,0))</f>
        <v>0</v>
      </c>
      <c r="AF20" s="137">
        <f>AD20-AC20-AE20</f>
        <v>0</v>
      </c>
      <c r="AG20" s="137">
        <f>TIME(R20,T20,)</f>
        <v>0</v>
      </c>
      <c r="AH20" s="314" t="str">
        <f>IF(AF20&gt;=AG20,"","ERR")</f>
        <v/>
      </c>
    </row>
    <row r="21" spans="1:39" ht="15" customHeight="1" x14ac:dyDescent="0.2">
      <c r="A21" s="471"/>
      <c r="B21" s="472"/>
      <c r="C21" s="417" t="s">
        <v>132</v>
      </c>
      <c r="D21" s="210"/>
      <c r="E21" s="211" t="str">
        <f>IF(AH20="ERR","研修時間を確認してください","")</f>
        <v/>
      </c>
      <c r="F21" s="210"/>
      <c r="G21" s="210"/>
      <c r="H21" s="211"/>
      <c r="I21" s="210"/>
      <c r="J21" s="210"/>
      <c r="K21" s="210"/>
      <c r="L21" s="210"/>
      <c r="M21" s="210"/>
      <c r="N21" s="210"/>
      <c r="O21" s="210"/>
      <c r="P21" s="210"/>
      <c r="Q21" s="212" t="str">
        <f>IF(AH21="ERR","助成対象研修人数を入力してください","")</f>
        <v/>
      </c>
      <c r="R21" s="213"/>
      <c r="S21" s="213"/>
      <c r="T21" s="213"/>
      <c r="U21" s="213"/>
      <c r="V21" s="213"/>
      <c r="W21" s="213"/>
      <c r="X21" s="214"/>
      <c r="AB21" s="78"/>
      <c r="AC21" s="86"/>
      <c r="AD21" s="86"/>
      <c r="AE21" s="86"/>
      <c r="AF21" s="84"/>
      <c r="AG21" s="84"/>
      <c r="AH21" s="314" t="str">
        <f>IF(W20&lt;&gt;"","",IF(R20&lt;&gt;"","ERR",""))</f>
        <v/>
      </c>
      <c r="AJ21" s="256"/>
      <c r="AL21" s="87"/>
      <c r="AM21" s="88"/>
    </row>
    <row r="22" spans="1:39" ht="24" customHeight="1" thickBot="1" x14ac:dyDescent="0.25">
      <c r="A22" s="471"/>
      <c r="B22" s="472"/>
      <c r="C22" s="418"/>
      <c r="D22" s="464"/>
      <c r="E22" s="465"/>
      <c r="F22" s="465"/>
      <c r="G22" s="465"/>
      <c r="H22" s="465"/>
      <c r="I22" s="465"/>
      <c r="J22" s="465"/>
      <c r="K22" s="465"/>
      <c r="L22" s="465"/>
      <c r="M22" s="465"/>
      <c r="N22" s="465"/>
      <c r="O22" s="465"/>
      <c r="P22" s="465"/>
      <c r="Q22" s="465"/>
      <c r="R22" s="465"/>
      <c r="S22" s="465"/>
      <c r="T22" s="465"/>
      <c r="U22" s="465"/>
      <c r="V22" s="465"/>
      <c r="W22" s="465"/>
      <c r="X22" s="466"/>
      <c r="AB22" s="78"/>
      <c r="AC22" s="86"/>
      <c r="AD22" s="86"/>
      <c r="AE22" s="86"/>
      <c r="AF22" s="84"/>
      <c r="AG22" s="84"/>
      <c r="AH22" s="314"/>
      <c r="AJ22" s="256"/>
      <c r="AL22" s="87"/>
      <c r="AM22" s="88"/>
    </row>
    <row r="23" spans="1:39" ht="24" customHeight="1" thickBot="1" x14ac:dyDescent="0.2">
      <c r="A23" s="473"/>
      <c r="B23" s="474"/>
      <c r="C23" s="250"/>
      <c r="D23" s="467"/>
      <c r="E23" s="467"/>
      <c r="F23" s="467"/>
      <c r="G23" s="467"/>
      <c r="H23" s="467"/>
      <c r="I23" s="467"/>
      <c r="J23" s="467"/>
      <c r="K23" s="467"/>
      <c r="L23" s="467"/>
      <c r="M23" s="467"/>
      <c r="N23" s="467"/>
      <c r="O23" s="467"/>
      <c r="P23" s="467"/>
      <c r="Q23" s="467"/>
      <c r="R23" s="467"/>
      <c r="S23" s="467"/>
      <c r="T23" s="467"/>
      <c r="U23" s="467"/>
      <c r="V23" s="467"/>
      <c r="W23" s="467"/>
      <c r="X23" s="468"/>
      <c r="AB23" s="78"/>
      <c r="AC23" s="86"/>
      <c r="AD23" s="86"/>
      <c r="AE23" s="86"/>
      <c r="AF23" s="84"/>
      <c r="AG23" s="84"/>
      <c r="AH23" s="314"/>
      <c r="AL23" s="87"/>
      <c r="AM23" s="88"/>
    </row>
    <row r="24" spans="1:39" ht="29.25" customHeight="1" x14ac:dyDescent="0.15">
      <c r="A24" s="469"/>
      <c r="B24" s="470"/>
      <c r="C24" s="206" t="s">
        <v>133</v>
      </c>
      <c r="D24" s="215"/>
      <c r="E24" s="204" t="s">
        <v>67</v>
      </c>
      <c r="F24" s="215"/>
      <c r="G24" s="204" t="s">
        <v>86</v>
      </c>
      <c r="H24" s="215"/>
      <c r="I24" s="204" t="s">
        <v>67</v>
      </c>
      <c r="J24" s="215"/>
      <c r="K24" s="205" t="s">
        <v>87</v>
      </c>
      <c r="L24" s="207" t="s">
        <v>68</v>
      </c>
      <c r="M24" s="216"/>
      <c r="N24" s="203" t="s">
        <v>88</v>
      </c>
      <c r="O24" s="215"/>
      <c r="P24" s="203" t="s">
        <v>87</v>
      </c>
      <c r="Q24" s="207" t="s">
        <v>130</v>
      </c>
      <c r="R24" s="249"/>
      <c r="S24" s="203" t="s">
        <v>88</v>
      </c>
      <c r="T24" s="215"/>
      <c r="U24" s="203" t="s">
        <v>87</v>
      </c>
      <c r="V24" s="207" t="s">
        <v>127</v>
      </c>
      <c r="W24" s="217"/>
      <c r="X24" s="208" t="s">
        <v>37</v>
      </c>
      <c r="Z24" s="133"/>
      <c r="AA24" s="132"/>
      <c r="AC24" s="132">
        <f>IF(OR(D24="",F24=""),0,TIME(D24,F24,0))</f>
        <v>0</v>
      </c>
      <c r="AD24" s="132">
        <f>IF(OR(D24="",F24="",H24="",J24=""),0,TIME(H24,J24,0))</f>
        <v>0</v>
      </c>
      <c r="AE24" s="132">
        <f>IF(OR(D24="",F24=""),0,TIME(M24,O24,0))</f>
        <v>0</v>
      </c>
      <c r="AF24" s="137">
        <f>AD24-AC24-AE24</f>
        <v>0</v>
      </c>
      <c r="AG24" s="137">
        <f>TIME(R24,T24,)</f>
        <v>0</v>
      </c>
      <c r="AH24" s="314" t="str">
        <f>IF(AF24&gt;=AG24,"","ERR")</f>
        <v/>
      </c>
    </row>
    <row r="25" spans="1:39" ht="15" customHeight="1" x14ac:dyDescent="0.2">
      <c r="A25" s="471"/>
      <c r="B25" s="472"/>
      <c r="C25" s="417" t="s">
        <v>132</v>
      </c>
      <c r="D25" s="210"/>
      <c r="E25" s="211" t="str">
        <f>IF(AH24="ERR","研修時間を確認してください","")</f>
        <v/>
      </c>
      <c r="F25" s="210"/>
      <c r="G25" s="210"/>
      <c r="H25" s="211"/>
      <c r="I25" s="210"/>
      <c r="J25" s="210"/>
      <c r="K25" s="210"/>
      <c r="L25" s="210"/>
      <c r="M25" s="210"/>
      <c r="N25" s="210"/>
      <c r="O25" s="210"/>
      <c r="P25" s="210"/>
      <c r="Q25" s="212" t="str">
        <f>IF(AH25="ERR","助成対象研修人数を入力してください","")</f>
        <v/>
      </c>
      <c r="R25" s="213"/>
      <c r="S25" s="213"/>
      <c r="T25" s="213"/>
      <c r="U25" s="213"/>
      <c r="V25" s="213"/>
      <c r="W25" s="213"/>
      <c r="X25" s="214"/>
      <c r="AB25" s="78"/>
      <c r="AC25" s="86"/>
      <c r="AD25" s="86"/>
      <c r="AE25" s="86"/>
      <c r="AF25" s="84"/>
      <c r="AG25" s="84"/>
      <c r="AH25" s="314" t="str">
        <f>IF(W24&lt;&gt;"","",IF(R24&lt;&gt;"","ERR",""))</f>
        <v/>
      </c>
      <c r="AJ25" s="256"/>
      <c r="AL25" s="87"/>
      <c r="AM25" s="88"/>
    </row>
    <row r="26" spans="1:39" ht="24" customHeight="1" thickBot="1" x14ac:dyDescent="0.25">
      <c r="A26" s="471"/>
      <c r="B26" s="472"/>
      <c r="C26" s="418"/>
      <c r="D26" s="464"/>
      <c r="E26" s="465"/>
      <c r="F26" s="465"/>
      <c r="G26" s="465"/>
      <c r="H26" s="465"/>
      <c r="I26" s="465"/>
      <c r="J26" s="465"/>
      <c r="K26" s="465"/>
      <c r="L26" s="465"/>
      <c r="M26" s="465"/>
      <c r="N26" s="465"/>
      <c r="O26" s="465"/>
      <c r="P26" s="465"/>
      <c r="Q26" s="465"/>
      <c r="R26" s="465"/>
      <c r="S26" s="465"/>
      <c r="T26" s="465"/>
      <c r="U26" s="465"/>
      <c r="V26" s="465"/>
      <c r="W26" s="465"/>
      <c r="X26" s="466"/>
      <c r="AB26" s="78"/>
      <c r="AC26" s="86"/>
      <c r="AD26" s="86"/>
      <c r="AE26" s="86"/>
      <c r="AF26" s="84"/>
      <c r="AG26" s="84"/>
      <c r="AH26" s="314"/>
      <c r="AJ26" s="256"/>
      <c r="AL26" s="87"/>
      <c r="AM26" s="88"/>
    </row>
    <row r="27" spans="1:39" ht="24" customHeight="1" thickBot="1" x14ac:dyDescent="0.2">
      <c r="A27" s="473"/>
      <c r="B27" s="474"/>
      <c r="C27" s="250"/>
      <c r="D27" s="467"/>
      <c r="E27" s="467"/>
      <c r="F27" s="467"/>
      <c r="G27" s="467"/>
      <c r="H27" s="467"/>
      <c r="I27" s="467"/>
      <c r="J27" s="467"/>
      <c r="K27" s="467"/>
      <c r="L27" s="467"/>
      <c r="M27" s="467"/>
      <c r="N27" s="467"/>
      <c r="O27" s="467"/>
      <c r="P27" s="467"/>
      <c r="Q27" s="467"/>
      <c r="R27" s="467"/>
      <c r="S27" s="467"/>
      <c r="T27" s="467"/>
      <c r="U27" s="467"/>
      <c r="V27" s="467"/>
      <c r="W27" s="467"/>
      <c r="X27" s="468"/>
      <c r="AB27" s="78"/>
      <c r="AC27" s="86"/>
      <c r="AD27" s="86"/>
      <c r="AE27" s="86"/>
      <c r="AF27" s="84"/>
      <c r="AG27" s="84"/>
      <c r="AH27" s="314"/>
      <c r="AL27" s="87"/>
      <c r="AM27" s="88"/>
    </row>
    <row r="28" spans="1:39" ht="29.25" customHeight="1" x14ac:dyDescent="0.15">
      <c r="A28" s="469"/>
      <c r="B28" s="470"/>
      <c r="C28" s="206" t="s">
        <v>133</v>
      </c>
      <c r="D28" s="215"/>
      <c r="E28" s="204" t="s">
        <v>67</v>
      </c>
      <c r="F28" s="215"/>
      <c r="G28" s="204" t="s">
        <v>86</v>
      </c>
      <c r="H28" s="215"/>
      <c r="I28" s="204" t="s">
        <v>67</v>
      </c>
      <c r="J28" s="215"/>
      <c r="K28" s="205" t="s">
        <v>87</v>
      </c>
      <c r="L28" s="207" t="s">
        <v>68</v>
      </c>
      <c r="M28" s="216"/>
      <c r="N28" s="203" t="s">
        <v>88</v>
      </c>
      <c r="O28" s="215"/>
      <c r="P28" s="203" t="s">
        <v>87</v>
      </c>
      <c r="Q28" s="207" t="s">
        <v>130</v>
      </c>
      <c r="R28" s="249"/>
      <c r="S28" s="203" t="s">
        <v>88</v>
      </c>
      <c r="T28" s="215"/>
      <c r="U28" s="203" t="s">
        <v>87</v>
      </c>
      <c r="V28" s="207" t="s">
        <v>127</v>
      </c>
      <c r="W28" s="217"/>
      <c r="X28" s="208" t="s">
        <v>37</v>
      </c>
      <c r="Z28" s="133"/>
      <c r="AA28" s="132"/>
      <c r="AC28" s="132">
        <f>IF(OR(D28="",F28=""),0,TIME(D28,F28,0))</f>
        <v>0</v>
      </c>
      <c r="AD28" s="132">
        <f>IF(OR(D28="",F28="",H28="",J28=""),0,TIME(H28,J28,0))</f>
        <v>0</v>
      </c>
      <c r="AE28" s="132">
        <f>IF(OR(D28="",F28=""),0,TIME(M28,O28,0))</f>
        <v>0</v>
      </c>
      <c r="AF28" s="137">
        <f>AD28-AC28-AE28</f>
        <v>0</v>
      </c>
      <c r="AG28" s="137">
        <f>TIME(R28,T28,)</f>
        <v>0</v>
      </c>
      <c r="AH28" s="314" t="str">
        <f>IF(AF28&gt;=AG28,"","ERR")</f>
        <v/>
      </c>
    </row>
    <row r="29" spans="1:39" ht="15" customHeight="1" x14ac:dyDescent="0.2">
      <c r="A29" s="471"/>
      <c r="B29" s="472"/>
      <c r="C29" s="417" t="s">
        <v>132</v>
      </c>
      <c r="D29" s="210"/>
      <c r="E29" s="211" t="str">
        <f>IF(AH28="ERR","研修時間を確認してください","")</f>
        <v/>
      </c>
      <c r="F29" s="210"/>
      <c r="G29" s="210"/>
      <c r="H29" s="211"/>
      <c r="I29" s="210"/>
      <c r="J29" s="210"/>
      <c r="K29" s="210"/>
      <c r="L29" s="210"/>
      <c r="M29" s="210"/>
      <c r="N29" s="210"/>
      <c r="O29" s="210"/>
      <c r="P29" s="210"/>
      <c r="Q29" s="212" t="str">
        <f>IF(AH29="ERR","助成対象研修人数を入力してください","")</f>
        <v/>
      </c>
      <c r="R29" s="213"/>
      <c r="S29" s="213"/>
      <c r="T29" s="213"/>
      <c r="U29" s="213"/>
      <c r="V29" s="213"/>
      <c r="W29" s="213"/>
      <c r="X29" s="214"/>
      <c r="AB29" s="78"/>
      <c r="AC29" s="86"/>
      <c r="AD29" s="86"/>
      <c r="AE29" s="86"/>
      <c r="AF29" s="84"/>
      <c r="AG29" s="84"/>
      <c r="AH29" s="314" t="str">
        <f>IF(W28&lt;&gt;"","",IF(R28&lt;&gt;"","ERR",""))</f>
        <v/>
      </c>
      <c r="AJ29" s="256"/>
      <c r="AL29" s="87"/>
      <c r="AM29" s="88"/>
    </row>
    <row r="30" spans="1:39" ht="24" customHeight="1" thickBot="1" x14ac:dyDescent="0.25">
      <c r="A30" s="471"/>
      <c r="B30" s="472"/>
      <c r="C30" s="418"/>
      <c r="D30" s="464"/>
      <c r="E30" s="465"/>
      <c r="F30" s="465"/>
      <c r="G30" s="465"/>
      <c r="H30" s="465"/>
      <c r="I30" s="465"/>
      <c r="J30" s="465"/>
      <c r="K30" s="465"/>
      <c r="L30" s="465"/>
      <c r="M30" s="465"/>
      <c r="N30" s="465"/>
      <c r="O30" s="465"/>
      <c r="P30" s="465"/>
      <c r="Q30" s="465"/>
      <c r="R30" s="465"/>
      <c r="S30" s="465"/>
      <c r="T30" s="465"/>
      <c r="U30" s="465"/>
      <c r="V30" s="465"/>
      <c r="W30" s="465"/>
      <c r="X30" s="466"/>
      <c r="AB30" s="78"/>
      <c r="AC30" s="86"/>
      <c r="AD30" s="86"/>
      <c r="AE30" s="86"/>
      <c r="AF30" s="84"/>
      <c r="AG30" s="84"/>
      <c r="AH30" s="314"/>
      <c r="AJ30" s="256"/>
      <c r="AL30" s="87"/>
      <c r="AM30" s="88"/>
    </row>
    <row r="31" spans="1:39" ht="24" customHeight="1" thickBot="1" x14ac:dyDescent="0.2">
      <c r="A31" s="473"/>
      <c r="B31" s="474"/>
      <c r="C31" s="250"/>
      <c r="D31" s="467"/>
      <c r="E31" s="467"/>
      <c r="F31" s="467"/>
      <c r="G31" s="467"/>
      <c r="H31" s="467"/>
      <c r="I31" s="467"/>
      <c r="J31" s="467"/>
      <c r="K31" s="467"/>
      <c r="L31" s="467"/>
      <c r="M31" s="467"/>
      <c r="N31" s="467"/>
      <c r="O31" s="467"/>
      <c r="P31" s="467"/>
      <c r="Q31" s="467"/>
      <c r="R31" s="467"/>
      <c r="S31" s="467"/>
      <c r="T31" s="467"/>
      <c r="U31" s="467"/>
      <c r="V31" s="467"/>
      <c r="W31" s="467"/>
      <c r="X31" s="468"/>
      <c r="AB31" s="78"/>
      <c r="AC31" s="86"/>
      <c r="AD31" s="86"/>
      <c r="AE31" s="86"/>
      <c r="AF31" s="84"/>
      <c r="AG31" s="84"/>
      <c r="AH31" s="314"/>
      <c r="AL31" s="87"/>
      <c r="AM31" s="88"/>
    </row>
    <row r="32" spans="1:39" ht="29.25" customHeight="1" x14ac:dyDescent="0.15">
      <c r="A32" s="469"/>
      <c r="B32" s="470"/>
      <c r="C32" s="206" t="s">
        <v>133</v>
      </c>
      <c r="D32" s="215"/>
      <c r="E32" s="204" t="s">
        <v>67</v>
      </c>
      <c r="F32" s="215"/>
      <c r="G32" s="204" t="s">
        <v>86</v>
      </c>
      <c r="H32" s="215"/>
      <c r="I32" s="204" t="s">
        <v>67</v>
      </c>
      <c r="J32" s="215"/>
      <c r="K32" s="205" t="s">
        <v>87</v>
      </c>
      <c r="L32" s="207" t="s">
        <v>68</v>
      </c>
      <c r="M32" s="216"/>
      <c r="N32" s="203" t="s">
        <v>88</v>
      </c>
      <c r="O32" s="215"/>
      <c r="P32" s="203" t="s">
        <v>87</v>
      </c>
      <c r="Q32" s="207" t="s">
        <v>130</v>
      </c>
      <c r="R32" s="249"/>
      <c r="S32" s="203" t="s">
        <v>88</v>
      </c>
      <c r="T32" s="215"/>
      <c r="U32" s="203" t="s">
        <v>87</v>
      </c>
      <c r="V32" s="207" t="s">
        <v>127</v>
      </c>
      <c r="W32" s="217"/>
      <c r="X32" s="208" t="s">
        <v>37</v>
      </c>
      <c r="Z32" s="133"/>
      <c r="AA32" s="132"/>
      <c r="AC32" s="132">
        <f>IF(OR(D32="",F32=""),0,TIME(D32,F32,0))</f>
        <v>0</v>
      </c>
      <c r="AD32" s="132">
        <f>IF(OR(D32="",F32="",H32="",J32=""),0,TIME(H32,J32,0))</f>
        <v>0</v>
      </c>
      <c r="AE32" s="132">
        <f>IF(OR(D32="",F32=""),0,TIME(M32,O32,0))</f>
        <v>0</v>
      </c>
      <c r="AF32" s="137">
        <f>AD32-AC32-AE32</f>
        <v>0</v>
      </c>
      <c r="AG32" s="137">
        <f>TIME(R32,T32,)</f>
        <v>0</v>
      </c>
      <c r="AH32" s="314" t="str">
        <f>IF(AF32&gt;=AG32,"","ERR")</f>
        <v/>
      </c>
    </row>
    <row r="33" spans="1:39" ht="15" customHeight="1" x14ac:dyDescent="0.2">
      <c r="A33" s="471"/>
      <c r="B33" s="472"/>
      <c r="C33" s="417" t="s">
        <v>132</v>
      </c>
      <c r="D33" s="210"/>
      <c r="E33" s="211" t="str">
        <f>IF(AH32="ERR","研修時間を確認してください","")</f>
        <v/>
      </c>
      <c r="F33" s="210"/>
      <c r="G33" s="210"/>
      <c r="H33" s="211"/>
      <c r="I33" s="210"/>
      <c r="J33" s="210"/>
      <c r="K33" s="210"/>
      <c r="L33" s="210"/>
      <c r="M33" s="210"/>
      <c r="N33" s="210"/>
      <c r="O33" s="210"/>
      <c r="P33" s="210"/>
      <c r="Q33" s="212" t="str">
        <f>IF(AH33="ERR","助成対象研修人数を入力してください","")</f>
        <v/>
      </c>
      <c r="R33" s="213"/>
      <c r="S33" s="213"/>
      <c r="T33" s="213"/>
      <c r="U33" s="213"/>
      <c r="V33" s="213"/>
      <c r="W33" s="213"/>
      <c r="X33" s="214"/>
      <c r="AB33" s="78"/>
      <c r="AC33" s="86"/>
      <c r="AD33" s="86"/>
      <c r="AE33" s="86"/>
      <c r="AF33" s="84"/>
      <c r="AG33" s="84"/>
      <c r="AH33" s="314" t="str">
        <f>IF(W32&lt;&gt;"","",IF(R32&lt;&gt;"","ERR",""))</f>
        <v/>
      </c>
      <c r="AJ33" s="256"/>
      <c r="AL33" s="87"/>
      <c r="AM33" s="88"/>
    </row>
    <row r="34" spans="1:39" ht="24" customHeight="1" thickBot="1" x14ac:dyDescent="0.25">
      <c r="A34" s="471"/>
      <c r="B34" s="472"/>
      <c r="C34" s="418"/>
      <c r="D34" s="464"/>
      <c r="E34" s="465"/>
      <c r="F34" s="465"/>
      <c r="G34" s="465"/>
      <c r="H34" s="465"/>
      <c r="I34" s="465"/>
      <c r="J34" s="465"/>
      <c r="K34" s="465"/>
      <c r="L34" s="465"/>
      <c r="M34" s="465"/>
      <c r="N34" s="465"/>
      <c r="O34" s="465"/>
      <c r="P34" s="465"/>
      <c r="Q34" s="465"/>
      <c r="R34" s="465"/>
      <c r="S34" s="465"/>
      <c r="T34" s="465"/>
      <c r="U34" s="465"/>
      <c r="V34" s="465"/>
      <c r="W34" s="465"/>
      <c r="X34" s="466"/>
      <c r="AB34" s="78"/>
      <c r="AC34" s="86"/>
      <c r="AD34" s="86"/>
      <c r="AE34" s="86"/>
      <c r="AF34" s="84"/>
      <c r="AG34" s="84"/>
      <c r="AH34" s="314"/>
      <c r="AJ34" s="256"/>
      <c r="AL34" s="87"/>
      <c r="AM34" s="88"/>
    </row>
    <row r="35" spans="1:39" ht="24" customHeight="1" thickBot="1" x14ac:dyDescent="0.2">
      <c r="A35" s="473"/>
      <c r="B35" s="474"/>
      <c r="C35" s="250"/>
      <c r="D35" s="467"/>
      <c r="E35" s="467"/>
      <c r="F35" s="467"/>
      <c r="G35" s="467"/>
      <c r="H35" s="467"/>
      <c r="I35" s="467"/>
      <c r="J35" s="467"/>
      <c r="K35" s="467"/>
      <c r="L35" s="467"/>
      <c r="M35" s="467"/>
      <c r="N35" s="467"/>
      <c r="O35" s="467"/>
      <c r="P35" s="467"/>
      <c r="Q35" s="467"/>
      <c r="R35" s="467"/>
      <c r="S35" s="467"/>
      <c r="T35" s="467"/>
      <c r="U35" s="467"/>
      <c r="V35" s="467"/>
      <c r="W35" s="467"/>
      <c r="X35" s="468"/>
      <c r="AB35" s="78"/>
      <c r="AC35" s="86"/>
      <c r="AD35" s="86"/>
      <c r="AE35" s="86"/>
      <c r="AF35" s="84"/>
      <c r="AG35" s="84"/>
      <c r="AH35" s="314"/>
      <c r="AL35" s="87"/>
      <c r="AM35" s="88"/>
    </row>
    <row r="36" spans="1:39" ht="29.25" customHeight="1" x14ac:dyDescent="0.15">
      <c r="A36" s="469"/>
      <c r="B36" s="470"/>
      <c r="C36" s="206" t="s">
        <v>133</v>
      </c>
      <c r="D36" s="215"/>
      <c r="E36" s="204" t="s">
        <v>67</v>
      </c>
      <c r="F36" s="215"/>
      <c r="G36" s="204" t="s">
        <v>86</v>
      </c>
      <c r="H36" s="215"/>
      <c r="I36" s="204" t="s">
        <v>67</v>
      </c>
      <c r="J36" s="215"/>
      <c r="K36" s="205" t="s">
        <v>87</v>
      </c>
      <c r="L36" s="207" t="s">
        <v>68</v>
      </c>
      <c r="M36" s="216"/>
      <c r="N36" s="203" t="s">
        <v>88</v>
      </c>
      <c r="O36" s="215"/>
      <c r="P36" s="203" t="s">
        <v>87</v>
      </c>
      <c r="Q36" s="207" t="s">
        <v>130</v>
      </c>
      <c r="R36" s="249"/>
      <c r="S36" s="203" t="s">
        <v>88</v>
      </c>
      <c r="T36" s="215"/>
      <c r="U36" s="203" t="s">
        <v>87</v>
      </c>
      <c r="V36" s="207" t="s">
        <v>127</v>
      </c>
      <c r="W36" s="217"/>
      <c r="X36" s="208" t="s">
        <v>37</v>
      </c>
      <c r="Z36" s="133"/>
      <c r="AA36" s="132"/>
      <c r="AC36" s="132">
        <f>IF(OR(D36="",F36=""),0,TIME(D36,F36,0))</f>
        <v>0</v>
      </c>
      <c r="AD36" s="132">
        <f>IF(OR(D36="",F36="",H36="",J36=""),0,TIME(H36,J36,0))</f>
        <v>0</v>
      </c>
      <c r="AE36" s="132">
        <f>IF(OR(D36="",F36=""),0,TIME(M36,O36,0))</f>
        <v>0</v>
      </c>
      <c r="AF36" s="137">
        <f>AD36-AC36-AE36</f>
        <v>0</v>
      </c>
      <c r="AG36" s="137">
        <f>TIME(R36,T36,)</f>
        <v>0</v>
      </c>
      <c r="AH36" s="314" t="str">
        <f>IF(AF36&gt;=AG36,"","ERR")</f>
        <v/>
      </c>
    </row>
    <row r="37" spans="1:39" ht="15" customHeight="1" x14ac:dyDescent="0.2">
      <c r="A37" s="471"/>
      <c r="B37" s="472"/>
      <c r="C37" s="417" t="s">
        <v>132</v>
      </c>
      <c r="D37" s="210"/>
      <c r="E37" s="211" t="str">
        <f>IF(AH36="ERR","研修時間を確認してください","")</f>
        <v/>
      </c>
      <c r="F37" s="210"/>
      <c r="G37" s="210"/>
      <c r="H37" s="211"/>
      <c r="I37" s="210"/>
      <c r="J37" s="210"/>
      <c r="K37" s="210"/>
      <c r="L37" s="210"/>
      <c r="M37" s="210"/>
      <c r="N37" s="210"/>
      <c r="O37" s="210"/>
      <c r="P37" s="210"/>
      <c r="Q37" s="212" t="str">
        <f>IF(AH37="ERR","助成対象研修人数を入力してください","")</f>
        <v/>
      </c>
      <c r="R37" s="213"/>
      <c r="S37" s="213"/>
      <c r="T37" s="213"/>
      <c r="U37" s="213"/>
      <c r="V37" s="213"/>
      <c r="W37" s="213"/>
      <c r="X37" s="214"/>
      <c r="AB37" s="78"/>
      <c r="AC37" s="86"/>
      <c r="AD37" s="86"/>
      <c r="AE37" s="86"/>
      <c r="AF37" s="84"/>
      <c r="AG37" s="84"/>
      <c r="AH37" s="314" t="str">
        <f>IF(W36&lt;&gt;"","",IF(R36&lt;&gt;"","ERR",""))</f>
        <v/>
      </c>
      <c r="AJ37" s="256"/>
      <c r="AL37" s="87"/>
      <c r="AM37" s="88"/>
    </row>
    <row r="38" spans="1:39" ht="24" customHeight="1" thickBot="1" x14ac:dyDescent="0.25">
      <c r="A38" s="471"/>
      <c r="B38" s="472"/>
      <c r="C38" s="418"/>
      <c r="D38" s="464"/>
      <c r="E38" s="465"/>
      <c r="F38" s="465"/>
      <c r="G38" s="465"/>
      <c r="H38" s="465"/>
      <c r="I38" s="465"/>
      <c r="J38" s="465"/>
      <c r="K38" s="465"/>
      <c r="L38" s="465"/>
      <c r="M38" s="465"/>
      <c r="N38" s="465"/>
      <c r="O38" s="465"/>
      <c r="P38" s="465"/>
      <c r="Q38" s="465"/>
      <c r="R38" s="465"/>
      <c r="S38" s="465"/>
      <c r="T38" s="465"/>
      <c r="U38" s="465"/>
      <c r="V38" s="465"/>
      <c r="W38" s="465"/>
      <c r="X38" s="466"/>
      <c r="AB38" s="78"/>
      <c r="AC38" s="86"/>
      <c r="AD38" s="86"/>
      <c r="AE38" s="86"/>
      <c r="AF38" s="84"/>
      <c r="AG38" s="84"/>
      <c r="AH38" s="314"/>
      <c r="AJ38" s="256"/>
      <c r="AL38" s="87"/>
      <c r="AM38" s="88"/>
    </row>
    <row r="39" spans="1:39" ht="24" customHeight="1" thickBot="1" x14ac:dyDescent="0.2">
      <c r="A39" s="473"/>
      <c r="B39" s="474"/>
      <c r="C39" s="250"/>
      <c r="D39" s="467"/>
      <c r="E39" s="467"/>
      <c r="F39" s="467"/>
      <c r="G39" s="467"/>
      <c r="H39" s="467"/>
      <c r="I39" s="467"/>
      <c r="J39" s="467"/>
      <c r="K39" s="467"/>
      <c r="L39" s="467"/>
      <c r="M39" s="467"/>
      <c r="N39" s="467"/>
      <c r="O39" s="467"/>
      <c r="P39" s="467"/>
      <c r="Q39" s="467"/>
      <c r="R39" s="467"/>
      <c r="S39" s="467"/>
      <c r="T39" s="467"/>
      <c r="U39" s="467"/>
      <c r="V39" s="467"/>
      <c r="W39" s="467"/>
      <c r="X39" s="468"/>
      <c r="AB39" s="78"/>
      <c r="AC39" s="86"/>
      <c r="AD39" s="86"/>
      <c r="AE39" s="86"/>
      <c r="AF39" s="84"/>
      <c r="AG39" s="84"/>
      <c r="AH39" s="314"/>
      <c r="AL39" s="87"/>
      <c r="AM39" s="88"/>
    </row>
    <row r="40" spans="1:39" ht="29.25" customHeight="1" x14ac:dyDescent="0.15">
      <c r="A40" s="469"/>
      <c r="B40" s="470"/>
      <c r="C40" s="206" t="s">
        <v>133</v>
      </c>
      <c r="D40" s="215"/>
      <c r="E40" s="204" t="s">
        <v>67</v>
      </c>
      <c r="F40" s="215"/>
      <c r="G40" s="204" t="s">
        <v>86</v>
      </c>
      <c r="H40" s="215"/>
      <c r="I40" s="204" t="s">
        <v>67</v>
      </c>
      <c r="J40" s="215"/>
      <c r="K40" s="205" t="s">
        <v>87</v>
      </c>
      <c r="L40" s="207" t="s">
        <v>68</v>
      </c>
      <c r="M40" s="216"/>
      <c r="N40" s="203" t="s">
        <v>88</v>
      </c>
      <c r="O40" s="215"/>
      <c r="P40" s="203" t="s">
        <v>87</v>
      </c>
      <c r="Q40" s="207" t="s">
        <v>130</v>
      </c>
      <c r="R40" s="249"/>
      <c r="S40" s="203" t="s">
        <v>88</v>
      </c>
      <c r="T40" s="215"/>
      <c r="U40" s="203" t="s">
        <v>87</v>
      </c>
      <c r="V40" s="207" t="s">
        <v>127</v>
      </c>
      <c r="W40" s="217"/>
      <c r="X40" s="208" t="s">
        <v>37</v>
      </c>
      <c r="Z40" s="133"/>
      <c r="AA40" s="132"/>
      <c r="AC40" s="132">
        <f>IF(OR(D40="",F40=""),0,TIME(D40,F40,0))</f>
        <v>0</v>
      </c>
      <c r="AD40" s="132">
        <f>IF(OR(D40="",F40="",H40="",J40=""),0,TIME(H40,J40,0))</f>
        <v>0</v>
      </c>
      <c r="AE40" s="132">
        <f>IF(OR(D40="",F40=""),0,TIME(M40,O40,0))</f>
        <v>0</v>
      </c>
      <c r="AF40" s="137">
        <f>AD40-AC40-AE40</f>
        <v>0</v>
      </c>
      <c r="AG40" s="137">
        <f>TIME(R40,T40,)</f>
        <v>0</v>
      </c>
      <c r="AH40" s="314" t="str">
        <f>IF(AF40&gt;=AG40,"","ERR")</f>
        <v/>
      </c>
    </row>
    <row r="41" spans="1:39" ht="15" customHeight="1" x14ac:dyDescent="0.2">
      <c r="A41" s="471"/>
      <c r="B41" s="472"/>
      <c r="C41" s="417" t="s">
        <v>132</v>
      </c>
      <c r="D41" s="210"/>
      <c r="E41" s="211" t="str">
        <f>IF(AH40="ERR","研修時間を確認してください","")</f>
        <v/>
      </c>
      <c r="F41" s="210"/>
      <c r="G41" s="210"/>
      <c r="H41" s="211"/>
      <c r="I41" s="210"/>
      <c r="J41" s="210"/>
      <c r="K41" s="210"/>
      <c r="L41" s="210"/>
      <c r="M41" s="210"/>
      <c r="N41" s="210"/>
      <c r="O41" s="210"/>
      <c r="P41" s="210"/>
      <c r="Q41" s="212" t="str">
        <f>IF(AH41="ERR","助成対象研修人数を入力してください","")</f>
        <v/>
      </c>
      <c r="R41" s="213"/>
      <c r="S41" s="213"/>
      <c r="T41" s="213"/>
      <c r="U41" s="213"/>
      <c r="V41" s="213"/>
      <c r="W41" s="213"/>
      <c r="X41" s="214"/>
      <c r="AB41" s="78"/>
      <c r="AC41" s="86"/>
      <c r="AD41" s="86"/>
      <c r="AE41" s="86"/>
      <c r="AF41" s="84"/>
      <c r="AG41" s="84"/>
      <c r="AH41" s="314" t="str">
        <f>IF(W40&lt;&gt;"","",IF(R40&lt;&gt;"","ERR",""))</f>
        <v/>
      </c>
      <c r="AJ41" s="256"/>
      <c r="AL41" s="87"/>
      <c r="AM41" s="88"/>
    </row>
    <row r="42" spans="1:39" ht="24" customHeight="1" thickBot="1" x14ac:dyDescent="0.25">
      <c r="A42" s="471"/>
      <c r="B42" s="472"/>
      <c r="C42" s="418"/>
      <c r="D42" s="464"/>
      <c r="E42" s="465"/>
      <c r="F42" s="465"/>
      <c r="G42" s="465"/>
      <c r="H42" s="465"/>
      <c r="I42" s="465"/>
      <c r="J42" s="465"/>
      <c r="K42" s="465"/>
      <c r="L42" s="465"/>
      <c r="M42" s="465"/>
      <c r="N42" s="465"/>
      <c r="O42" s="465"/>
      <c r="P42" s="465"/>
      <c r="Q42" s="465"/>
      <c r="R42" s="465"/>
      <c r="S42" s="465"/>
      <c r="T42" s="465"/>
      <c r="U42" s="465"/>
      <c r="V42" s="465"/>
      <c r="W42" s="465"/>
      <c r="X42" s="466"/>
      <c r="AB42" s="78"/>
      <c r="AC42" s="86"/>
      <c r="AD42" s="86"/>
      <c r="AE42" s="86"/>
      <c r="AF42" s="84"/>
      <c r="AG42" s="84"/>
      <c r="AH42" s="314"/>
      <c r="AJ42" s="256"/>
      <c r="AL42" s="87"/>
      <c r="AM42" s="88"/>
    </row>
    <row r="43" spans="1:39" ht="24" customHeight="1" thickBot="1" x14ac:dyDescent="0.2">
      <c r="A43" s="473"/>
      <c r="B43" s="474"/>
      <c r="C43" s="250"/>
      <c r="D43" s="467"/>
      <c r="E43" s="467"/>
      <c r="F43" s="467"/>
      <c r="G43" s="467"/>
      <c r="H43" s="467"/>
      <c r="I43" s="467"/>
      <c r="J43" s="467"/>
      <c r="K43" s="467"/>
      <c r="L43" s="467"/>
      <c r="M43" s="467"/>
      <c r="N43" s="467"/>
      <c r="O43" s="467"/>
      <c r="P43" s="467"/>
      <c r="Q43" s="467"/>
      <c r="R43" s="467"/>
      <c r="S43" s="467"/>
      <c r="T43" s="467"/>
      <c r="U43" s="467"/>
      <c r="V43" s="467"/>
      <c r="W43" s="467"/>
      <c r="X43" s="468"/>
      <c r="AB43" s="78"/>
      <c r="AC43" s="86"/>
      <c r="AD43" s="86"/>
      <c r="AE43" s="86"/>
      <c r="AF43" s="84"/>
      <c r="AG43" s="84"/>
      <c r="AH43" s="314"/>
      <c r="AL43" s="87"/>
      <c r="AM43" s="88"/>
    </row>
    <row r="44" spans="1:39" ht="29.25" customHeight="1" x14ac:dyDescent="0.15">
      <c r="A44" s="469"/>
      <c r="B44" s="470"/>
      <c r="C44" s="206" t="s">
        <v>133</v>
      </c>
      <c r="D44" s="215"/>
      <c r="E44" s="204" t="s">
        <v>67</v>
      </c>
      <c r="F44" s="215"/>
      <c r="G44" s="204" t="s">
        <v>86</v>
      </c>
      <c r="H44" s="215"/>
      <c r="I44" s="204" t="s">
        <v>67</v>
      </c>
      <c r="J44" s="215"/>
      <c r="K44" s="205" t="s">
        <v>87</v>
      </c>
      <c r="L44" s="207" t="s">
        <v>68</v>
      </c>
      <c r="M44" s="216"/>
      <c r="N44" s="203" t="s">
        <v>88</v>
      </c>
      <c r="O44" s="215"/>
      <c r="P44" s="203" t="s">
        <v>87</v>
      </c>
      <c r="Q44" s="207" t="s">
        <v>130</v>
      </c>
      <c r="R44" s="249"/>
      <c r="S44" s="203" t="s">
        <v>88</v>
      </c>
      <c r="T44" s="215"/>
      <c r="U44" s="203" t="s">
        <v>87</v>
      </c>
      <c r="V44" s="207" t="s">
        <v>127</v>
      </c>
      <c r="W44" s="217"/>
      <c r="X44" s="208" t="s">
        <v>37</v>
      </c>
      <c r="Z44" s="133"/>
      <c r="AA44" s="132"/>
      <c r="AC44" s="132">
        <f>IF(OR(D44="",F44=""),0,TIME(D44,F44,0))</f>
        <v>0</v>
      </c>
      <c r="AD44" s="132">
        <f>IF(OR(D44="",F44="",H44="",J44=""),0,TIME(H44,J44,0))</f>
        <v>0</v>
      </c>
      <c r="AE44" s="132">
        <f>IF(OR(D44="",F44=""),0,TIME(M44,O44,0))</f>
        <v>0</v>
      </c>
      <c r="AF44" s="137">
        <f>AD44-AC44-AE44</f>
        <v>0</v>
      </c>
      <c r="AG44" s="137">
        <f>TIME(R44,T44,)</f>
        <v>0</v>
      </c>
      <c r="AH44" s="314" t="str">
        <f>IF(AF44&gt;=AG44,"","ERR")</f>
        <v/>
      </c>
    </row>
    <row r="45" spans="1:39" ht="15" customHeight="1" x14ac:dyDescent="0.2">
      <c r="A45" s="471"/>
      <c r="B45" s="472"/>
      <c r="C45" s="417" t="s">
        <v>132</v>
      </c>
      <c r="D45" s="210"/>
      <c r="E45" s="211" t="str">
        <f>IF(AH44="ERR","研修時間を確認してください","")</f>
        <v/>
      </c>
      <c r="F45" s="210"/>
      <c r="G45" s="210"/>
      <c r="H45" s="211"/>
      <c r="I45" s="210"/>
      <c r="J45" s="210"/>
      <c r="K45" s="210"/>
      <c r="L45" s="210"/>
      <c r="M45" s="210"/>
      <c r="N45" s="210"/>
      <c r="O45" s="210"/>
      <c r="P45" s="210"/>
      <c r="Q45" s="212" t="str">
        <f>IF(AH45="ERR","助成対象研修人数を入力してください","")</f>
        <v/>
      </c>
      <c r="R45" s="213"/>
      <c r="S45" s="213"/>
      <c r="T45" s="213"/>
      <c r="U45" s="213"/>
      <c r="V45" s="213"/>
      <c r="W45" s="213"/>
      <c r="X45" s="214"/>
      <c r="AB45" s="78"/>
      <c r="AC45" s="86"/>
      <c r="AD45" s="86"/>
      <c r="AE45" s="86"/>
      <c r="AF45" s="84"/>
      <c r="AG45" s="84"/>
      <c r="AH45" s="314" t="str">
        <f>IF(W44&lt;&gt;"","",IF(R44&lt;&gt;"","ERR",""))</f>
        <v/>
      </c>
      <c r="AJ45" s="256"/>
      <c r="AL45" s="87"/>
      <c r="AM45" s="88"/>
    </row>
    <row r="46" spans="1:39" ht="24" customHeight="1" thickBot="1" x14ac:dyDescent="0.25">
      <c r="A46" s="471"/>
      <c r="B46" s="472"/>
      <c r="C46" s="418"/>
      <c r="D46" s="464"/>
      <c r="E46" s="465"/>
      <c r="F46" s="465"/>
      <c r="G46" s="465"/>
      <c r="H46" s="465"/>
      <c r="I46" s="465"/>
      <c r="J46" s="465"/>
      <c r="K46" s="465"/>
      <c r="L46" s="465"/>
      <c r="M46" s="465"/>
      <c r="N46" s="465"/>
      <c r="O46" s="465"/>
      <c r="P46" s="465"/>
      <c r="Q46" s="465"/>
      <c r="R46" s="465"/>
      <c r="S46" s="465"/>
      <c r="T46" s="465"/>
      <c r="U46" s="465"/>
      <c r="V46" s="465"/>
      <c r="W46" s="465"/>
      <c r="X46" s="466"/>
      <c r="AB46" s="78"/>
      <c r="AC46" s="86"/>
      <c r="AD46" s="86"/>
      <c r="AE46" s="86"/>
      <c r="AF46" s="84"/>
      <c r="AG46" s="84"/>
      <c r="AH46" s="314"/>
      <c r="AJ46" s="256"/>
      <c r="AL46" s="87"/>
      <c r="AM46" s="88"/>
    </row>
    <row r="47" spans="1:39" ht="24" customHeight="1" thickBot="1" x14ac:dyDescent="0.2">
      <c r="A47" s="473"/>
      <c r="B47" s="474"/>
      <c r="C47" s="250"/>
      <c r="D47" s="467"/>
      <c r="E47" s="467"/>
      <c r="F47" s="467"/>
      <c r="G47" s="467"/>
      <c r="H47" s="467"/>
      <c r="I47" s="467"/>
      <c r="J47" s="467"/>
      <c r="K47" s="467"/>
      <c r="L47" s="467"/>
      <c r="M47" s="467"/>
      <c r="N47" s="467"/>
      <c r="O47" s="467"/>
      <c r="P47" s="467"/>
      <c r="Q47" s="467"/>
      <c r="R47" s="467"/>
      <c r="S47" s="467"/>
      <c r="T47" s="467"/>
      <c r="U47" s="467"/>
      <c r="V47" s="467"/>
      <c r="W47" s="467"/>
      <c r="X47" s="468"/>
      <c r="AB47" s="78"/>
      <c r="AC47" s="86"/>
      <c r="AD47" s="86"/>
      <c r="AE47" s="86"/>
      <c r="AF47" s="84"/>
      <c r="AG47" s="84"/>
      <c r="AH47" s="314"/>
      <c r="AL47" s="87"/>
      <c r="AM47" s="88"/>
    </row>
    <row r="48" spans="1:39" ht="13.5" customHeight="1" x14ac:dyDescent="0.15">
      <c r="A48" s="420" t="s">
        <v>100</v>
      </c>
      <c r="B48" s="420"/>
      <c r="C48" s="419">
        <f>IF(SUMIF($W$8:$W$44,1,$AG$8:$AG$44)=0,0,SUMIF($W$8:$W$44,1,$AG$8:$AG$44))</f>
        <v>0</v>
      </c>
      <c r="D48" s="419"/>
      <c r="E48" s="420" t="s">
        <v>90</v>
      </c>
      <c r="F48" s="420"/>
      <c r="G48" s="419">
        <f>IF(SUMIF($W$8:$W$44,2,$AG$8:$AG$44)=0,0,SUMIF($W$8:$W$44,2,$AG$8:$AG$44))</f>
        <v>0</v>
      </c>
      <c r="H48" s="419"/>
      <c r="I48" s="420" t="s">
        <v>91</v>
      </c>
      <c r="J48" s="420"/>
      <c r="K48" s="419">
        <f>IF(SUMIF($W$8:$W$44,3,$AG$8:$AG$44)=0,0,SUMIF($W$8:$W$44,3,$AG$8:$AG$44))</f>
        <v>0</v>
      </c>
      <c r="L48" s="419"/>
      <c r="M48" s="147" t="s">
        <v>16</v>
      </c>
      <c r="N48" s="419">
        <f>SUM($C$48,$G$48,$K$48)</f>
        <v>0</v>
      </c>
      <c r="O48" s="419"/>
      <c r="P48" s="141"/>
      <c r="Q48" s="141"/>
      <c r="R48" s="141"/>
      <c r="S48" s="141"/>
      <c r="T48" s="141"/>
      <c r="U48" s="141"/>
      <c r="V48" s="141"/>
      <c r="W48" s="141"/>
      <c r="X48" s="141"/>
      <c r="AB48" s="78"/>
      <c r="AC48" s="86"/>
      <c r="AD48" s="86"/>
      <c r="AE48" s="86"/>
      <c r="AF48" s="84"/>
      <c r="AG48" s="84"/>
      <c r="AH48" s="314"/>
      <c r="AL48" s="87"/>
      <c r="AM48" s="88"/>
    </row>
    <row r="49" spans="1:39" ht="23.25" customHeight="1" x14ac:dyDescent="0.15">
      <c r="A49" s="126"/>
      <c r="B49" s="126"/>
      <c r="C49" s="139"/>
      <c r="D49" s="139"/>
      <c r="E49" s="139"/>
      <c r="F49" s="139"/>
      <c r="G49" s="139"/>
      <c r="H49" s="139"/>
      <c r="I49" s="140"/>
      <c r="J49" s="140"/>
      <c r="K49" s="140"/>
      <c r="L49" s="530" t="str">
        <f>$K$6</f>
        <v>（ 　　年　　月 ）</v>
      </c>
      <c r="M49" s="530"/>
      <c r="N49" s="530"/>
      <c r="O49" s="530"/>
      <c r="P49" s="530"/>
      <c r="Q49" s="530"/>
      <c r="R49" s="144" t="s">
        <v>95</v>
      </c>
      <c r="S49" s="149"/>
      <c r="T49" s="149"/>
      <c r="U49" s="149"/>
      <c r="V49" s="421" t="str">
        <f>$R$6</f>
        <v/>
      </c>
      <c r="W49" s="421"/>
      <c r="X49" s="421"/>
      <c r="AB49" s="78"/>
      <c r="AC49" s="86"/>
      <c r="AD49" s="86"/>
      <c r="AE49" s="86"/>
      <c r="AF49" s="137"/>
      <c r="AG49" s="137"/>
      <c r="AH49" s="314"/>
      <c r="AL49" s="87"/>
      <c r="AM49" s="88"/>
    </row>
    <row r="50" spans="1:39" ht="29.25" customHeight="1" x14ac:dyDescent="0.15">
      <c r="A50" s="469"/>
      <c r="B50" s="470"/>
      <c r="C50" s="206" t="s">
        <v>133</v>
      </c>
      <c r="D50" s="215"/>
      <c r="E50" s="204" t="s">
        <v>67</v>
      </c>
      <c r="F50" s="215"/>
      <c r="G50" s="204" t="s">
        <v>86</v>
      </c>
      <c r="H50" s="215"/>
      <c r="I50" s="204" t="s">
        <v>67</v>
      </c>
      <c r="J50" s="215"/>
      <c r="K50" s="205" t="s">
        <v>87</v>
      </c>
      <c r="L50" s="207" t="s">
        <v>68</v>
      </c>
      <c r="M50" s="216"/>
      <c r="N50" s="203" t="s">
        <v>88</v>
      </c>
      <c r="O50" s="215"/>
      <c r="P50" s="203" t="s">
        <v>87</v>
      </c>
      <c r="Q50" s="207" t="s">
        <v>130</v>
      </c>
      <c r="R50" s="249"/>
      <c r="S50" s="203" t="s">
        <v>88</v>
      </c>
      <c r="T50" s="215"/>
      <c r="U50" s="203" t="s">
        <v>87</v>
      </c>
      <c r="V50" s="207" t="s">
        <v>127</v>
      </c>
      <c r="W50" s="217"/>
      <c r="X50" s="208" t="s">
        <v>37</v>
      </c>
      <c r="Z50" s="133"/>
      <c r="AA50" s="132"/>
      <c r="AC50" s="132">
        <f>IF(OR(D50="",F50=""),0,TIME(D50,F50,0))</f>
        <v>0</v>
      </c>
      <c r="AD50" s="132">
        <f>IF(OR(D50="",F50="",H50="",J50=""),0,TIME(H50,J50,0))</f>
        <v>0</v>
      </c>
      <c r="AE50" s="132">
        <f>IF(OR(D50="",F50=""),0,TIME(M50,O50,0))</f>
        <v>0</v>
      </c>
      <c r="AF50" s="137">
        <f>AD50-AC50-AE50</f>
        <v>0</v>
      </c>
      <c r="AG50" s="137">
        <f>TIME(R50,T50,)</f>
        <v>0</v>
      </c>
      <c r="AH50" s="314" t="str">
        <f>IF(AF50&gt;=AG50,"","ERR")</f>
        <v/>
      </c>
    </row>
    <row r="51" spans="1:39" ht="15" customHeight="1" x14ac:dyDescent="0.2">
      <c r="A51" s="471"/>
      <c r="B51" s="472"/>
      <c r="C51" s="417" t="s">
        <v>132</v>
      </c>
      <c r="D51" s="210"/>
      <c r="E51" s="211" t="str">
        <f>IF(AH50="ERR","研修時間を確認してください","")</f>
        <v/>
      </c>
      <c r="F51" s="210"/>
      <c r="G51" s="210"/>
      <c r="H51" s="211"/>
      <c r="I51" s="210"/>
      <c r="J51" s="210"/>
      <c r="K51" s="210"/>
      <c r="L51" s="210"/>
      <c r="M51" s="210"/>
      <c r="N51" s="210"/>
      <c r="O51" s="210"/>
      <c r="P51" s="210"/>
      <c r="Q51" s="212" t="str">
        <f>IF(AH51="ERR","助成対象研修人数を入力してください","")</f>
        <v/>
      </c>
      <c r="R51" s="213"/>
      <c r="S51" s="213"/>
      <c r="T51" s="213"/>
      <c r="U51" s="213"/>
      <c r="V51" s="213"/>
      <c r="W51" s="213"/>
      <c r="X51" s="214"/>
      <c r="AB51" s="78"/>
      <c r="AC51" s="86"/>
      <c r="AD51" s="86"/>
      <c r="AE51" s="86"/>
      <c r="AF51" s="84"/>
      <c r="AG51" s="84"/>
      <c r="AH51" s="314" t="str">
        <f>IF(W50&lt;&gt;"","",IF(R50&lt;&gt;"","ERR",""))</f>
        <v/>
      </c>
      <c r="AJ51" s="256"/>
      <c r="AL51" s="87"/>
      <c r="AM51" s="88"/>
    </row>
    <row r="52" spans="1:39" ht="24" customHeight="1" thickBot="1" x14ac:dyDescent="0.25">
      <c r="A52" s="471"/>
      <c r="B52" s="472"/>
      <c r="C52" s="418"/>
      <c r="D52" s="464"/>
      <c r="E52" s="465"/>
      <c r="F52" s="465"/>
      <c r="G52" s="465"/>
      <c r="H52" s="465"/>
      <c r="I52" s="465"/>
      <c r="J52" s="465"/>
      <c r="K52" s="465"/>
      <c r="L52" s="465"/>
      <c r="M52" s="465"/>
      <c r="N52" s="465"/>
      <c r="O52" s="465"/>
      <c r="P52" s="465"/>
      <c r="Q52" s="465"/>
      <c r="R52" s="465"/>
      <c r="S52" s="465"/>
      <c r="T52" s="465"/>
      <c r="U52" s="465"/>
      <c r="V52" s="465"/>
      <c r="W52" s="465"/>
      <c r="X52" s="466"/>
      <c r="AB52" s="78"/>
      <c r="AC52" s="86"/>
      <c r="AD52" s="86"/>
      <c r="AE52" s="86"/>
      <c r="AF52" s="84"/>
      <c r="AG52" s="84"/>
      <c r="AH52" s="314"/>
      <c r="AJ52" s="256"/>
      <c r="AL52" s="87"/>
      <c r="AM52" s="88"/>
    </row>
    <row r="53" spans="1:39" ht="24" customHeight="1" thickBot="1" x14ac:dyDescent="0.2">
      <c r="A53" s="473"/>
      <c r="B53" s="474"/>
      <c r="C53" s="250"/>
      <c r="D53" s="467"/>
      <c r="E53" s="467"/>
      <c r="F53" s="467"/>
      <c r="G53" s="467"/>
      <c r="H53" s="467"/>
      <c r="I53" s="467"/>
      <c r="J53" s="467"/>
      <c r="K53" s="467"/>
      <c r="L53" s="467"/>
      <c r="M53" s="467"/>
      <c r="N53" s="467"/>
      <c r="O53" s="467"/>
      <c r="P53" s="467"/>
      <c r="Q53" s="467"/>
      <c r="R53" s="467"/>
      <c r="S53" s="467"/>
      <c r="T53" s="467"/>
      <c r="U53" s="467"/>
      <c r="V53" s="467"/>
      <c r="W53" s="467"/>
      <c r="X53" s="468"/>
      <c r="AB53" s="78"/>
      <c r="AC53" s="86"/>
      <c r="AD53" s="86"/>
      <c r="AE53" s="86"/>
      <c r="AF53" s="84"/>
      <c r="AG53" s="84"/>
      <c r="AH53" s="314"/>
      <c r="AL53" s="87"/>
      <c r="AM53" s="88"/>
    </row>
    <row r="54" spans="1:39" ht="29.25" customHeight="1" x14ac:dyDescent="0.15">
      <c r="A54" s="469"/>
      <c r="B54" s="470"/>
      <c r="C54" s="206" t="s">
        <v>133</v>
      </c>
      <c r="D54" s="215"/>
      <c r="E54" s="204" t="s">
        <v>67</v>
      </c>
      <c r="F54" s="215"/>
      <c r="G54" s="204" t="s">
        <v>86</v>
      </c>
      <c r="H54" s="215"/>
      <c r="I54" s="204" t="s">
        <v>67</v>
      </c>
      <c r="J54" s="215"/>
      <c r="K54" s="205" t="s">
        <v>87</v>
      </c>
      <c r="L54" s="207" t="s">
        <v>68</v>
      </c>
      <c r="M54" s="216"/>
      <c r="N54" s="203" t="s">
        <v>88</v>
      </c>
      <c r="O54" s="215"/>
      <c r="P54" s="203" t="s">
        <v>87</v>
      </c>
      <c r="Q54" s="207" t="s">
        <v>130</v>
      </c>
      <c r="R54" s="249"/>
      <c r="S54" s="203" t="s">
        <v>88</v>
      </c>
      <c r="T54" s="215"/>
      <c r="U54" s="203" t="s">
        <v>87</v>
      </c>
      <c r="V54" s="207" t="s">
        <v>127</v>
      </c>
      <c r="W54" s="217"/>
      <c r="X54" s="208" t="s">
        <v>37</v>
      </c>
      <c r="Z54" s="133"/>
      <c r="AA54" s="132"/>
      <c r="AC54" s="132">
        <f>IF(OR(D54="",F54=""),0,TIME(D54,F54,0))</f>
        <v>0</v>
      </c>
      <c r="AD54" s="132">
        <f>IF(OR(D54="",F54="",H54="",J54=""),0,TIME(H54,J54,0))</f>
        <v>0</v>
      </c>
      <c r="AE54" s="132">
        <f>IF(OR(D54="",F54=""),0,TIME(M54,O54,0))</f>
        <v>0</v>
      </c>
      <c r="AF54" s="137">
        <f>AD54-AC54-AE54</f>
        <v>0</v>
      </c>
      <c r="AG54" s="137">
        <f>TIME(R54,T54,)</f>
        <v>0</v>
      </c>
      <c r="AH54" s="314" t="str">
        <f>IF(AF54&gt;=AG54,"","ERR")</f>
        <v/>
      </c>
    </row>
    <row r="55" spans="1:39" ht="15" customHeight="1" x14ac:dyDescent="0.2">
      <c r="A55" s="471"/>
      <c r="B55" s="472"/>
      <c r="C55" s="417" t="s">
        <v>132</v>
      </c>
      <c r="D55" s="210"/>
      <c r="E55" s="211" t="str">
        <f>IF(AH54="ERR","研修時間を確認してください","")</f>
        <v/>
      </c>
      <c r="F55" s="210"/>
      <c r="G55" s="210"/>
      <c r="H55" s="211"/>
      <c r="I55" s="210"/>
      <c r="J55" s="210"/>
      <c r="K55" s="210"/>
      <c r="L55" s="210"/>
      <c r="M55" s="210"/>
      <c r="N55" s="210"/>
      <c r="O55" s="210"/>
      <c r="P55" s="210"/>
      <c r="Q55" s="212" t="str">
        <f>IF(AH55="ERR","助成対象研修人数を入力してください","")</f>
        <v/>
      </c>
      <c r="R55" s="213"/>
      <c r="S55" s="213"/>
      <c r="T55" s="213"/>
      <c r="U55" s="213"/>
      <c r="V55" s="213"/>
      <c r="W55" s="213"/>
      <c r="X55" s="214"/>
      <c r="AB55" s="78"/>
      <c r="AC55" s="86"/>
      <c r="AD55" s="86"/>
      <c r="AE55" s="86"/>
      <c r="AF55" s="84"/>
      <c r="AG55" s="84"/>
      <c r="AH55" s="314" t="str">
        <f>IF(W54&lt;&gt;"","",IF(R54&lt;&gt;"","ERR",""))</f>
        <v/>
      </c>
      <c r="AJ55" s="256"/>
      <c r="AL55" s="87"/>
      <c r="AM55" s="88"/>
    </row>
    <row r="56" spans="1:39" ht="24" customHeight="1" thickBot="1" x14ac:dyDescent="0.25">
      <c r="A56" s="471"/>
      <c r="B56" s="472"/>
      <c r="C56" s="418"/>
      <c r="D56" s="464"/>
      <c r="E56" s="465"/>
      <c r="F56" s="465"/>
      <c r="G56" s="465"/>
      <c r="H56" s="465"/>
      <c r="I56" s="465"/>
      <c r="J56" s="465"/>
      <c r="K56" s="465"/>
      <c r="L56" s="465"/>
      <c r="M56" s="465"/>
      <c r="N56" s="465"/>
      <c r="O56" s="465"/>
      <c r="P56" s="465"/>
      <c r="Q56" s="465"/>
      <c r="R56" s="465"/>
      <c r="S56" s="465"/>
      <c r="T56" s="465"/>
      <c r="U56" s="465"/>
      <c r="V56" s="465"/>
      <c r="W56" s="465"/>
      <c r="X56" s="466"/>
      <c r="AB56" s="78"/>
      <c r="AC56" s="86"/>
      <c r="AD56" s="86"/>
      <c r="AE56" s="86"/>
      <c r="AF56" s="84"/>
      <c r="AG56" s="84"/>
      <c r="AH56" s="314"/>
      <c r="AJ56" s="256"/>
      <c r="AL56" s="87"/>
      <c r="AM56" s="88"/>
    </row>
    <row r="57" spans="1:39" ht="24" customHeight="1" thickBot="1" x14ac:dyDescent="0.2">
      <c r="A57" s="473"/>
      <c r="B57" s="474"/>
      <c r="C57" s="250"/>
      <c r="D57" s="467"/>
      <c r="E57" s="467"/>
      <c r="F57" s="467"/>
      <c r="G57" s="467"/>
      <c r="H57" s="467"/>
      <c r="I57" s="467"/>
      <c r="J57" s="467"/>
      <c r="K57" s="467"/>
      <c r="L57" s="467"/>
      <c r="M57" s="467"/>
      <c r="N57" s="467"/>
      <c r="O57" s="467"/>
      <c r="P57" s="467"/>
      <c r="Q57" s="467"/>
      <c r="R57" s="467"/>
      <c r="S57" s="467"/>
      <c r="T57" s="467"/>
      <c r="U57" s="467"/>
      <c r="V57" s="467"/>
      <c r="W57" s="467"/>
      <c r="X57" s="468"/>
      <c r="AB57" s="78"/>
      <c r="AC57" s="86"/>
      <c r="AD57" s="86"/>
      <c r="AE57" s="86"/>
      <c r="AF57" s="84"/>
      <c r="AG57" s="84"/>
      <c r="AH57" s="314"/>
      <c r="AL57" s="87"/>
      <c r="AM57" s="88"/>
    </row>
    <row r="58" spans="1:39" ht="29.25" customHeight="1" x14ac:dyDescent="0.15">
      <c r="A58" s="469"/>
      <c r="B58" s="470"/>
      <c r="C58" s="206" t="s">
        <v>133</v>
      </c>
      <c r="D58" s="215"/>
      <c r="E58" s="204" t="s">
        <v>67</v>
      </c>
      <c r="F58" s="215"/>
      <c r="G58" s="204" t="s">
        <v>86</v>
      </c>
      <c r="H58" s="215"/>
      <c r="I58" s="204" t="s">
        <v>67</v>
      </c>
      <c r="J58" s="215"/>
      <c r="K58" s="205" t="s">
        <v>87</v>
      </c>
      <c r="L58" s="207" t="s">
        <v>68</v>
      </c>
      <c r="M58" s="216"/>
      <c r="N58" s="203" t="s">
        <v>88</v>
      </c>
      <c r="O58" s="215"/>
      <c r="P58" s="203" t="s">
        <v>87</v>
      </c>
      <c r="Q58" s="207" t="s">
        <v>130</v>
      </c>
      <c r="R58" s="249"/>
      <c r="S58" s="203" t="s">
        <v>88</v>
      </c>
      <c r="T58" s="215"/>
      <c r="U58" s="203" t="s">
        <v>87</v>
      </c>
      <c r="V58" s="207" t="s">
        <v>127</v>
      </c>
      <c r="W58" s="217"/>
      <c r="X58" s="208" t="s">
        <v>37</v>
      </c>
      <c r="Z58" s="133"/>
      <c r="AA58" s="132"/>
      <c r="AC58" s="132">
        <f>IF(OR(D58="",F58=""),0,TIME(D58,F58,0))</f>
        <v>0</v>
      </c>
      <c r="AD58" s="132">
        <f>IF(OR(D58="",F58="",H58="",J58=""),0,TIME(H58,J58,0))</f>
        <v>0</v>
      </c>
      <c r="AE58" s="132">
        <f>IF(OR(D58="",F58=""),0,TIME(M58,O58,0))</f>
        <v>0</v>
      </c>
      <c r="AF58" s="137">
        <f>AD58-AC58-AE58</f>
        <v>0</v>
      </c>
      <c r="AG58" s="137">
        <f>TIME(R58,T58,)</f>
        <v>0</v>
      </c>
      <c r="AH58" s="314" t="str">
        <f>IF(AF58&gt;=AG58,"","ERR")</f>
        <v/>
      </c>
    </row>
    <row r="59" spans="1:39" ht="15" customHeight="1" x14ac:dyDescent="0.2">
      <c r="A59" s="471"/>
      <c r="B59" s="472"/>
      <c r="C59" s="417" t="s">
        <v>132</v>
      </c>
      <c r="D59" s="210"/>
      <c r="E59" s="211" t="str">
        <f>IF(AH58="ERR","研修時間を確認してください","")</f>
        <v/>
      </c>
      <c r="F59" s="210"/>
      <c r="G59" s="210"/>
      <c r="H59" s="211"/>
      <c r="I59" s="210"/>
      <c r="J59" s="210"/>
      <c r="K59" s="210"/>
      <c r="L59" s="210"/>
      <c r="M59" s="210"/>
      <c r="N59" s="210"/>
      <c r="O59" s="210"/>
      <c r="P59" s="210"/>
      <c r="Q59" s="212" t="str">
        <f>IF(AH59="ERR","助成対象研修人数を入力してください","")</f>
        <v/>
      </c>
      <c r="R59" s="213"/>
      <c r="S59" s="213"/>
      <c r="T59" s="213"/>
      <c r="U59" s="213"/>
      <c r="V59" s="213"/>
      <c r="W59" s="213"/>
      <c r="X59" s="214"/>
      <c r="AB59" s="78"/>
      <c r="AC59" s="86"/>
      <c r="AD59" s="86"/>
      <c r="AE59" s="86"/>
      <c r="AF59" s="84"/>
      <c r="AG59" s="84"/>
      <c r="AH59" s="314" t="str">
        <f>IF(W58&lt;&gt;"","",IF(R58&lt;&gt;"","ERR",""))</f>
        <v/>
      </c>
      <c r="AJ59" s="256"/>
      <c r="AL59" s="87"/>
      <c r="AM59" s="88"/>
    </row>
    <row r="60" spans="1:39" ht="24" customHeight="1" thickBot="1" x14ac:dyDescent="0.25">
      <c r="A60" s="471"/>
      <c r="B60" s="472"/>
      <c r="C60" s="418"/>
      <c r="D60" s="464"/>
      <c r="E60" s="465"/>
      <c r="F60" s="465"/>
      <c r="G60" s="465"/>
      <c r="H60" s="465"/>
      <c r="I60" s="465"/>
      <c r="J60" s="465"/>
      <c r="K60" s="465"/>
      <c r="L60" s="465"/>
      <c r="M60" s="465"/>
      <c r="N60" s="465"/>
      <c r="O60" s="465"/>
      <c r="P60" s="465"/>
      <c r="Q60" s="465"/>
      <c r="R60" s="465"/>
      <c r="S60" s="465"/>
      <c r="T60" s="465"/>
      <c r="U60" s="465"/>
      <c r="V60" s="465"/>
      <c r="W60" s="465"/>
      <c r="X60" s="466"/>
      <c r="AB60" s="78"/>
      <c r="AC60" s="86"/>
      <c r="AD60" s="86"/>
      <c r="AE60" s="86"/>
      <c r="AF60" s="84"/>
      <c r="AG60" s="84"/>
      <c r="AH60" s="314"/>
      <c r="AJ60" s="256"/>
      <c r="AL60" s="87"/>
      <c r="AM60" s="88"/>
    </row>
    <row r="61" spans="1:39" ht="24" customHeight="1" thickBot="1" x14ac:dyDescent="0.2">
      <c r="A61" s="473"/>
      <c r="B61" s="474"/>
      <c r="C61" s="250"/>
      <c r="D61" s="467"/>
      <c r="E61" s="467"/>
      <c r="F61" s="467"/>
      <c r="G61" s="467"/>
      <c r="H61" s="467"/>
      <c r="I61" s="467"/>
      <c r="J61" s="467"/>
      <c r="K61" s="467"/>
      <c r="L61" s="467"/>
      <c r="M61" s="467"/>
      <c r="N61" s="467"/>
      <c r="O61" s="467"/>
      <c r="P61" s="467"/>
      <c r="Q61" s="467"/>
      <c r="R61" s="467"/>
      <c r="S61" s="467"/>
      <c r="T61" s="467"/>
      <c r="U61" s="467"/>
      <c r="V61" s="467"/>
      <c r="W61" s="467"/>
      <c r="X61" s="468"/>
      <c r="AB61" s="78"/>
      <c r="AC61" s="86"/>
      <c r="AD61" s="86"/>
      <c r="AE61" s="86"/>
      <c r="AF61" s="84"/>
      <c r="AG61" s="84"/>
      <c r="AH61" s="314"/>
      <c r="AL61" s="87"/>
      <c r="AM61" s="88"/>
    </row>
    <row r="62" spans="1:39" ht="29.25" customHeight="1" x14ac:dyDescent="0.15">
      <c r="A62" s="469"/>
      <c r="B62" s="470"/>
      <c r="C62" s="206" t="s">
        <v>133</v>
      </c>
      <c r="D62" s="215"/>
      <c r="E62" s="204" t="s">
        <v>67</v>
      </c>
      <c r="F62" s="215"/>
      <c r="G62" s="204" t="s">
        <v>86</v>
      </c>
      <c r="H62" s="215"/>
      <c r="I62" s="204" t="s">
        <v>67</v>
      </c>
      <c r="J62" s="215"/>
      <c r="K62" s="205" t="s">
        <v>87</v>
      </c>
      <c r="L62" s="207" t="s">
        <v>68</v>
      </c>
      <c r="M62" s="216"/>
      <c r="N62" s="203" t="s">
        <v>88</v>
      </c>
      <c r="O62" s="215"/>
      <c r="P62" s="203" t="s">
        <v>87</v>
      </c>
      <c r="Q62" s="207" t="s">
        <v>130</v>
      </c>
      <c r="R62" s="249"/>
      <c r="S62" s="203" t="s">
        <v>88</v>
      </c>
      <c r="T62" s="215"/>
      <c r="U62" s="203" t="s">
        <v>87</v>
      </c>
      <c r="V62" s="207" t="s">
        <v>127</v>
      </c>
      <c r="W62" s="217"/>
      <c r="X62" s="208" t="s">
        <v>37</v>
      </c>
      <c r="Z62" s="133"/>
      <c r="AA62" s="132"/>
      <c r="AC62" s="132">
        <f>IF(OR(D62="",F62=""),0,TIME(D62,F62,0))</f>
        <v>0</v>
      </c>
      <c r="AD62" s="132">
        <f>IF(OR(D62="",F62="",H62="",J62=""),0,TIME(H62,J62,0))</f>
        <v>0</v>
      </c>
      <c r="AE62" s="132">
        <f>IF(OR(D62="",F62=""),0,TIME(M62,O62,0))</f>
        <v>0</v>
      </c>
      <c r="AF62" s="137">
        <f>AD62-AC62-AE62</f>
        <v>0</v>
      </c>
      <c r="AG62" s="137">
        <f>TIME(R62,T62,)</f>
        <v>0</v>
      </c>
      <c r="AH62" s="314" t="str">
        <f>IF(AF62&gt;=AG62,"","ERR")</f>
        <v/>
      </c>
    </row>
    <row r="63" spans="1:39" ht="15" customHeight="1" x14ac:dyDescent="0.2">
      <c r="A63" s="471"/>
      <c r="B63" s="472"/>
      <c r="C63" s="417" t="s">
        <v>132</v>
      </c>
      <c r="D63" s="210"/>
      <c r="E63" s="211" t="str">
        <f>IF(AH62="ERR","研修時間を確認してください","")</f>
        <v/>
      </c>
      <c r="F63" s="210"/>
      <c r="G63" s="210"/>
      <c r="H63" s="211"/>
      <c r="I63" s="210"/>
      <c r="J63" s="210"/>
      <c r="K63" s="210"/>
      <c r="L63" s="210"/>
      <c r="M63" s="210"/>
      <c r="N63" s="210"/>
      <c r="O63" s="210"/>
      <c r="P63" s="210"/>
      <c r="Q63" s="212" t="str">
        <f>IF(AH63="ERR","助成対象研修人数を入力してください","")</f>
        <v/>
      </c>
      <c r="R63" s="213"/>
      <c r="S63" s="213"/>
      <c r="T63" s="213"/>
      <c r="U63" s="213"/>
      <c r="V63" s="213"/>
      <c r="W63" s="213"/>
      <c r="X63" s="214"/>
      <c r="AB63" s="78"/>
      <c r="AC63" s="86"/>
      <c r="AD63" s="86"/>
      <c r="AE63" s="86"/>
      <c r="AF63" s="84"/>
      <c r="AG63" s="84"/>
      <c r="AH63" s="314" t="str">
        <f>IF(W62&lt;&gt;"","",IF(R62&lt;&gt;"","ERR",""))</f>
        <v/>
      </c>
      <c r="AJ63" s="256"/>
      <c r="AL63" s="87"/>
      <c r="AM63" s="88"/>
    </row>
    <row r="64" spans="1:39" ht="24" customHeight="1" thickBot="1" x14ac:dyDescent="0.25">
      <c r="A64" s="471"/>
      <c r="B64" s="472"/>
      <c r="C64" s="418"/>
      <c r="D64" s="464"/>
      <c r="E64" s="465"/>
      <c r="F64" s="465"/>
      <c r="G64" s="465"/>
      <c r="H64" s="465"/>
      <c r="I64" s="465"/>
      <c r="J64" s="465"/>
      <c r="K64" s="465"/>
      <c r="L64" s="465"/>
      <c r="M64" s="465"/>
      <c r="N64" s="465"/>
      <c r="O64" s="465"/>
      <c r="P64" s="465"/>
      <c r="Q64" s="465"/>
      <c r="R64" s="465"/>
      <c r="S64" s="465"/>
      <c r="T64" s="465"/>
      <c r="U64" s="465"/>
      <c r="V64" s="465"/>
      <c r="W64" s="465"/>
      <c r="X64" s="466"/>
      <c r="AB64" s="78"/>
      <c r="AC64" s="86"/>
      <c r="AD64" s="86"/>
      <c r="AE64" s="86"/>
      <c r="AF64" s="84"/>
      <c r="AG64" s="84"/>
      <c r="AH64" s="314"/>
      <c r="AJ64" s="256"/>
      <c r="AL64" s="87"/>
      <c r="AM64" s="88"/>
    </row>
    <row r="65" spans="1:39" ht="24" customHeight="1" thickBot="1" x14ac:dyDescent="0.2">
      <c r="A65" s="473"/>
      <c r="B65" s="474"/>
      <c r="C65" s="250"/>
      <c r="D65" s="467"/>
      <c r="E65" s="467"/>
      <c r="F65" s="467"/>
      <c r="G65" s="467"/>
      <c r="H65" s="467"/>
      <c r="I65" s="467"/>
      <c r="J65" s="467"/>
      <c r="K65" s="467"/>
      <c r="L65" s="467"/>
      <c r="M65" s="467"/>
      <c r="N65" s="467"/>
      <c r="O65" s="467"/>
      <c r="P65" s="467"/>
      <c r="Q65" s="467"/>
      <c r="R65" s="467"/>
      <c r="S65" s="467"/>
      <c r="T65" s="467"/>
      <c r="U65" s="467"/>
      <c r="V65" s="467"/>
      <c r="W65" s="467"/>
      <c r="X65" s="468"/>
      <c r="AB65" s="78"/>
      <c r="AC65" s="86"/>
      <c r="AD65" s="86"/>
      <c r="AE65" s="86"/>
      <c r="AF65" s="84"/>
      <c r="AG65" s="84"/>
      <c r="AH65" s="314"/>
      <c r="AL65" s="87"/>
      <c r="AM65" s="88"/>
    </row>
    <row r="66" spans="1:39" ht="29.25" customHeight="1" x14ac:dyDescent="0.15">
      <c r="A66" s="469"/>
      <c r="B66" s="470"/>
      <c r="C66" s="206" t="s">
        <v>133</v>
      </c>
      <c r="D66" s="215"/>
      <c r="E66" s="204" t="s">
        <v>67</v>
      </c>
      <c r="F66" s="215"/>
      <c r="G66" s="204" t="s">
        <v>86</v>
      </c>
      <c r="H66" s="215"/>
      <c r="I66" s="204" t="s">
        <v>67</v>
      </c>
      <c r="J66" s="215"/>
      <c r="K66" s="205" t="s">
        <v>87</v>
      </c>
      <c r="L66" s="207" t="s">
        <v>68</v>
      </c>
      <c r="M66" s="216"/>
      <c r="N66" s="203" t="s">
        <v>88</v>
      </c>
      <c r="O66" s="215"/>
      <c r="P66" s="203" t="s">
        <v>87</v>
      </c>
      <c r="Q66" s="207" t="s">
        <v>130</v>
      </c>
      <c r="R66" s="249"/>
      <c r="S66" s="203" t="s">
        <v>88</v>
      </c>
      <c r="T66" s="215"/>
      <c r="U66" s="203" t="s">
        <v>87</v>
      </c>
      <c r="V66" s="207" t="s">
        <v>127</v>
      </c>
      <c r="W66" s="217"/>
      <c r="X66" s="208" t="s">
        <v>37</v>
      </c>
      <c r="Z66" s="133"/>
      <c r="AA66" s="132"/>
      <c r="AC66" s="132">
        <f>IF(OR(D66="",F66=""),0,TIME(D66,F66,0))</f>
        <v>0</v>
      </c>
      <c r="AD66" s="132">
        <f>IF(OR(D66="",F66="",H66="",J66=""),0,TIME(H66,J66,0))</f>
        <v>0</v>
      </c>
      <c r="AE66" s="132">
        <f>IF(OR(D66="",F66=""),0,TIME(M66,O66,0))</f>
        <v>0</v>
      </c>
      <c r="AF66" s="137">
        <f>AD66-AC66-AE66</f>
        <v>0</v>
      </c>
      <c r="AG66" s="137">
        <f>TIME(R66,T66,)</f>
        <v>0</v>
      </c>
      <c r="AH66" s="314" t="str">
        <f>IF(AF66&gt;=AG66,"","ERR")</f>
        <v/>
      </c>
    </row>
    <row r="67" spans="1:39" ht="15" customHeight="1" x14ac:dyDescent="0.2">
      <c r="A67" s="471"/>
      <c r="B67" s="472"/>
      <c r="C67" s="417" t="s">
        <v>132</v>
      </c>
      <c r="D67" s="210"/>
      <c r="E67" s="211" t="str">
        <f>IF(AH66="ERR","研修時間を確認してください","")</f>
        <v/>
      </c>
      <c r="F67" s="210"/>
      <c r="G67" s="210"/>
      <c r="H67" s="211"/>
      <c r="I67" s="210"/>
      <c r="J67" s="210"/>
      <c r="K67" s="210"/>
      <c r="L67" s="210"/>
      <c r="M67" s="210"/>
      <c r="N67" s="210"/>
      <c r="O67" s="210"/>
      <c r="P67" s="210"/>
      <c r="Q67" s="212" t="str">
        <f>IF(AH67="ERR","助成対象研修人数を入力してください","")</f>
        <v/>
      </c>
      <c r="R67" s="213"/>
      <c r="S67" s="213"/>
      <c r="T67" s="213"/>
      <c r="U67" s="213"/>
      <c r="V67" s="213"/>
      <c r="W67" s="213"/>
      <c r="X67" s="214"/>
      <c r="AB67" s="78"/>
      <c r="AC67" s="86"/>
      <c r="AD67" s="86"/>
      <c r="AE67" s="86"/>
      <c r="AF67" s="84"/>
      <c r="AG67" s="84"/>
      <c r="AH67" s="314" t="str">
        <f>IF(W66&lt;&gt;"","",IF(R66&lt;&gt;"","ERR",""))</f>
        <v/>
      </c>
      <c r="AJ67" s="256"/>
      <c r="AL67" s="87"/>
      <c r="AM67" s="88"/>
    </row>
    <row r="68" spans="1:39" ht="24" customHeight="1" thickBot="1" x14ac:dyDescent="0.25">
      <c r="A68" s="471"/>
      <c r="B68" s="472"/>
      <c r="C68" s="418"/>
      <c r="D68" s="464"/>
      <c r="E68" s="465"/>
      <c r="F68" s="465"/>
      <c r="G68" s="465"/>
      <c r="H68" s="465"/>
      <c r="I68" s="465"/>
      <c r="J68" s="465"/>
      <c r="K68" s="465"/>
      <c r="L68" s="465"/>
      <c r="M68" s="465"/>
      <c r="N68" s="465"/>
      <c r="O68" s="465"/>
      <c r="P68" s="465"/>
      <c r="Q68" s="465"/>
      <c r="R68" s="465"/>
      <c r="S68" s="465"/>
      <c r="T68" s="465"/>
      <c r="U68" s="465"/>
      <c r="V68" s="465"/>
      <c r="W68" s="465"/>
      <c r="X68" s="466"/>
      <c r="AB68" s="78"/>
      <c r="AC68" s="86"/>
      <c r="AD68" s="86"/>
      <c r="AE68" s="86"/>
      <c r="AF68" s="84"/>
      <c r="AG68" s="84"/>
      <c r="AH68" s="314"/>
      <c r="AJ68" s="256"/>
      <c r="AL68" s="87"/>
      <c r="AM68" s="88"/>
    </row>
    <row r="69" spans="1:39" ht="24" customHeight="1" thickBot="1" x14ac:dyDescent="0.2">
      <c r="A69" s="473"/>
      <c r="B69" s="474"/>
      <c r="C69" s="250"/>
      <c r="D69" s="467"/>
      <c r="E69" s="467"/>
      <c r="F69" s="467"/>
      <c r="G69" s="467"/>
      <c r="H69" s="467"/>
      <c r="I69" s="467"/>
      <c r="J69" s="467"/>
      <c r="K69" s="467"/>
      <c r="L69" s="467"/>
      <c r="M69" s="467"/>
      <c r="N69" s="467"/>
      <c r="O69" s="467"/>
      <c r="P69" s="467"/>
      <c r="Q69" s="467"/>
      <c r="R69" s="467"/>
      <c r="S69" s="467"/>
      <c r="T69" s="467"/>
      <c r="U69" s="467"/>
      <c r="V69" s="467"/>
      <c r="W69" s="467"/>
      <c r="X69" s="468"/>
      <c r="AB69" s="78"/>
      <c r="AC69" s="86"/>
      <c r="AD69" s="86"/>
      <c r="AE69" s="86"/>
      <c r="AF69" s="84"/>
      <c r="AG69" s="84"/>
      <c r="AH69" s="314"/>
      <c r="AL69" s="87"/>
      <c r="AM69" s="88"/>
    </row>
    <row r="70" spans="1:39" ht="29.25" customHeight="1" x14ac:dyDescent="0.15">
      <c r="A70" s="469"/>
      <c r="B70" s="470"/>
      <c r="C70" s="206" t="s">
        <v>133</v>
      </c>
      <c r="D70" s="215"/>
      <c r="E70" s="204" t="s">
        <v>67</v>
      </c>
      <c r="F70" s="215"/>
      <c r="G70" s="204" t="s">
        <v>86</v>
      </c>
      <c r="H70" s="215"/>
      <c r="I70" s="204" t="s">
        <v>67</v>
      </c>
      <c r="J70" s="215"/>
      <c r="K70" s="205" t="s">
        <v>87</v>
      </c>
      <c r="L70" s="207" t="s">
        <v>68</v>
      </c>
      <c r="M70" s="216"/>
      <c r="N70" s="203" t="s">
        <v>88</v>
      </c>
      <c r="O70" s="215"/>
      <c r="P70" s="203" t="s">
        <v>87</v>
      </c>
      <c r="Q70" s="207" t="s">
        <v>130</v>
      </c>
      <c r="R70" s="249"/>
      <c r="S70" s="203" t="s">
        <v>88</v>
      </c>
      <c r="T70" s="215"/>
      <c r="U70" s="203" t="s">
        <v>87</v>
      </c>
      <c r="V70" s="207" t="s">
        <v>127</v>
      </c>
      <c r="W70" s="217"/>
      <c r="X70" s="208" t="s">
        <v>37</v>
      </c>
      <c r="Z70" s="133"/>
      <c r="AA70" s="132"/>
      <c r="AC70" s="132">
        <f>IF(OR(D70="",F70=""),0,TIME(D70,F70,0))</f>
        <v>0</v>
      </c>
      <c r="AD70" s="132">
        <f>IF(OR(D70="",F70="",H70="",J70=""),0,TIME(H70,J70,0))</f>
        <v>0</v>
      </c>
      <c r="AE70" s="132">
        <f>IF(OR(D70="",F70=""),0,TIME(M70,O70,0))</f>
        <v>0</v>
      </c>
      <c r="AF70" s="137">
        <f>AD70-AC70-AE70</f>
        <v>0</v>
      </c>
      <c r="AG70" s="137">
        <f>TIME(R70,T70,)</f>
        <v>0</v>
      </c>
      <c r="AH70" s="314" t="str">
        <f>IF(AF70&gt;=AG70,"","ERR")</f>
        <v/>
      </c>
    </row>
    <row r="71" spans="1:39" ht="15" customHeight="1" x14ac:dyDescent="0.2">
      <c r="A71" s="471"/>
      <c r="B71" s="472"/>
      <c r="C71" s="417" t="s">
        <v>132</v>
      </c>
      <c r="D71" s="210"/>
      <c r="E71" s="211" t="str">
        <f>IF(AH70="ERR","研修時間を確認してください","")</f>
        <v/>
      </c>
      <c r="F71" s="210"/>
      <c r="G71" s="210"/>
      <c r="H71" s="211"/>
      <c r="I71" s="210"/>
      <c r="J71" s="210"/>
      <c r="K71" s="210"/>
      <c r="L71" s="210"/>
      <c r="M71" s="210"/>
      <c r="N71" s="210"/>
      <c r="O71" s="210"/>
      <c r="P71" s="210"/>
      <c r="Q71" s="212" t="str">
        <f>IF(AH71="ERR","助成対象研修人数を入力してください","")</f>
        <v/>
      </c>
      <c r="R71" s="213"/>
      <c r="S71" s="213"/>
      <c r="T71" s="213"/>
      <c r="U71" s="213"/>
      <c r="V71" s="213"/>
      <c r="W71" s="213"/>
      <c r="X71" s="214"/>
      <c r="AB71" s="78"/>
      <c r="AC71" s="86"/>
      <c r="AD71" s="86"/>
      <c r="AE71" s="86"/>
      <c r="AF71" s="84"/>
      <c r="AG71" s="84"/>
      <c r="AH71" s="314" t="str">
        <f>IF(W70&lt;&gt;"","",IF(R70&lt;&gt;"","ERR",""))</f>
        <v/>
      </c>
      <c r="AJ71" s="256"/>
      <c r="AL71" s="87"/>
      <c r="AM71" s="88"/>
    </row>
    <row r="72" spans="1:39" ht="24" customHeight="1" thickBot="1" x14ac:dyDescent="0.25">
      <c r="A72" s="471"/>
      <c r="B72" s="472"/>
      <c r="C72" s="418"/>
      <c r="D72" s="464"/>
      <c r="E72" s="465"/>
      <c r="F72" s="465"/>
      <c r="G72" s="465"/>
      <c r="H72" s="465"/>
      <c r="I72" s="465"/>
      <c r="J72" s="465"/>
      <c r="K72" s="465"/>
      <c r="L72" s="465"/>
      <c r="M72" s="465"/>
      <c r="N72" s="465"/>
      <c r="O72" s="465"/>
      <c r="P72" s="465"/>
      <c r="Q72" s="465"/>
      <c r="R72" s="465"/>
      <c r="S72" s="465"/>
      <c r="T72" s="465"/>
      <c r="U72" s="465"/>
      <c r="V72" s="465"/>
      <c r="W72" s="465"/>
      <c r="X72" s="466"/>
      <c r="AB72" s="78"/>
      <c r="AC72" s="86"/>
      <c r="AD72" s="86"/>
      <c r="AE72" s="86"/>
      <c r="AF72" s="84"/>
      <c r="AG72" s="84"/>
      <c r="AH72" s="314"/>
      <c r="AJ72" s="256"/>
      <c r="AL72" s="87"/>
      <c r="AM72" s="88"/>
    </row>
    <row r="73" spans="1:39" ht="24" customHeight="1" thickBot="1" x14ac:dyDescent="0.2">
      <c r="A73" s="473"/>
      <c r="B73" s="474"/>
      <c r="C73" s="250"/>
      <c r="D73" s="467"/>
      <c r="E73" s="467"/>
      <c r="F73" s="467"/>
      <c r="G73" s="467"/>
      <c r="H73" s="467"/>
      <c r="I73" s="467"/>
      <c r="J73" s="467"/>
      <c r="K73" s="467"/>
      <c r="L73" s="467"/>
      <c r="M73" s="467"/>
      <c r="N73" s="467"/>
      <c r="O73" s="467"/>
      <c r="P73" s="467"/>
      <c r="Q73" s="467"/>
      <c r="R73" s="467"/>
      <c r="S73" s="467"/>
      <c r="T73" s="467"/>
      <c r="U73" s="467"/>
      <c r="V73" s="467"/>
      <c r="W73" s="467"/>
      <c r="X73" s="468"/>
      <c r="AB73" s="78"/>
      <c r="AC73" s="86"/>
      <c r="AD73" s="86"/>
      <c r="AE73" s="86"/>
      <c r="AF73" s="84"/>
      <c r="AG73" s="84"/>
      <c r="AH73" s="314"/>
      <c r="AL73" s="87"/>
      <c r="AM73" s="88"/>
    </row>
    <row r="74" spans="1:39" ht="29.25" customHeight="1" x14ac:dyDescent="0.15">
      <c r="A74" s="469"/>
      <c r="B74" s="470"/>
      <c r="C74" s="206" t="s">
        <v>133</v>
      </c>
      <c r="D74" s="215"/>
      <c r="E74" s="204" t="s">
        <v>67</v>
      </c>
      <c r="F74" s="215"/>
      <c r="G74" s="204" t="s">
        <v>86</v>
      </c>
      <c r="H74" s="215"/>
      <c r="I74" s="204" t="s">
        <v>67</v>
      </c>
      <c r="J74" s="215"/>
      <c r="K74" s="205" t="s">
        <v>87</v>
      </c>
      <c r="L74" s="207" t="s">
        <v>68</v>
      </c>
      <c r="M74" s="216"/>
      <c r="N74" s="203" t="s">
        <v>88</v>
      </c>
      <c r="O74" s="215"/>
      <c r="P74" s="203" t="s">
        <v>87</v>
      </c>
      <c r="Q74" s="207" t="s">
        <v>130</v>
      </c>
      <c r="R74" s="249"/>
      <c r="S74" s="203" t="s">
        <v>88</v>
      </c>
      <c r="T74" s="215"/>
      <c r="U74" s="203" t="s">
        <v>87</v>
      </c>
      <c r="V74" s="207" t="s">
        <v>127</v>
      </c>
      <c r="W74" s="217"/>
      <c r="X74" s="208" t="s">
        <v>37</v>
      </c>
      <c r="Z74" s="133"/>
      <c r="AA74" s="132"/>
      <c r="AC74" s="132">
        <f>IF(OR(D74="",F74=""),0,TIME(D74,F74,0))</f>
        <v>0</v>
      </c>
      <c r="AD74" s="132">
        <f>IF(OR(D74="",F74="",H74="",J74=""),0,TIME(H74,J74,0))</f>
        <v>0</v>
      </c>
      <c r="AE74" s="132">
        <f>IF(OR(D74="",F74=""),0,TIME(M74,O74,0))</f>
        <v>0</v>
      </c>
      <c r="AF74" s="137">
        <f>AD74-AC74-AE74</f>
        <v>0</v>
      </c>
      <c r="AG74" s="137">
        <f>TIME(R74,T74,)</f>
        <v>0</v>
      </c>
      <c r="AH74" s="314" t="str">
        <f>IF(AF74&gt;=AG74,"","ERR")</f>
        <v/>
      </c>
    </row>
    <row r="75" spans="1:39" ht="15" customHeight="1" x14ac:dyDescent="0.2">
      <c r="A75" s="471"/>
      <c r="B75" s="472"/>
      <c r="C75" s="417" t="s">
        <v>132</v>
      </c>
      <c r="D75" s="210"/>
      <c r="E75" s="211" t="str">
        <f>IF(AH74="ERR","研修時間を確認してください","")</f>
        <v/>
      </c>
      <c r="F75" s="210"/>
      <c r="G75" s="210"/>
      <c r="H75" s="211"/>
      <c r="I75" s="210"/>
      <c r="J75" s="210"/>
      <c r="K75" s="210"/>
      <c r="L75" s="210"/>
      <c r="M75" s="210"/>
      <c r="N75" s="210"/>
      <c r="O75" s="210"/>
      <c r="P75" s="210"/>
      <c r="Q75" s="212" t="str">
        <f>IF(AH75="ERR","助成対象研修人数を入力してください","")</f>
        <v/>
      </c>
      <c r="R75" s="213"/>
      <c r="S75" s="213"/>
      <c r="T75" s="213"/>
      <c r="U75" s="213"/>
      <c r="V75" s="213"/>
      <c r="W75" s="213"/>
      <c r="X75" s="214"/>
      <c r="AB75" s="78"/>
      <c r="AC75" s="86"/>
      <c r="AD75" s="86"/>
      <c r="AE75" s="86"/>
      <c r="AF75" s="84"/>
      <c r="AG75" s="84"/>
      <c r="AH75" s="314" t="str">
        <f>IF(W74&lt;&gt;"","",IF(R74&lt;&gt;"","ERR",""))</f>
        <v/>
      </c>
      <c r="AJ75" s="256"/>
      <c r="AL75" s="87"/>
      <c r="AM75" s="88"/>
    </row>
    <row r="76" spans="1:39" ht="24" customHeight="1" thickBot="1" x14ac:dyDescent="0.25">
      <c r="A76" s="471"/>
      <c r="B76" s="472"/>
      <c r="C76" s="418"/>
      <c r="D76" s="464"/>
      <c r="E76" s="465"/>
      <c r="F76" s="465"/>
      <c r="G76" s="465"/>
      <c r="H76" s="465"/>
      <c r="I76" s="465"/>
      <c r="J76" s="465"/>
      <c r="K76" s="465"/>
      <c r="L76" s="465"/>
      <c r="M76" s="465"/>
      <c r="N76" s="465"/>
      <c r="O76" s="465"/>
      <c r="P76" s="465"/>
      <c r="Q76" s="465"/>
      <c r="R76" s="465"/>
      <c r="S76" s="465"/>
      <c r="T76" s="465"/>
      <c r="U76" s="465"/>
      <c r="V76" s="465"/>
      <c r="W76" s="465"/>
      <c r="X76" s="466"/>
      <c r="AB76" s="78"/>
      <c r="AC76" s="86"/>
      <c r="AD76" s="86"/>
      <c r="AE76" s="86"/>
      <c r="AF76" s="84"/>
      <c r="AG76" s="84"/>
      <c r="AH76" s="314"/>
      <c r="AJ76" s="256"/>
      <c r="AL76" s="87"/>
      <c r="AM76" s="88"/>
    </row>
    <row r="77" spans="1:39" ht="24" customHeight="1" thickBot="1" x14ac:dyDescent="0.2">
      <c r="A77" s="473"/>
      <c r="B77" s="474"/>
      <c r="C77" s="250"/>
      <c r="D77" s="467"/>
      <c r="E77" s="467"/>
      <c r="F77" s="467"/>
      <c r="G77" s="467"/>
      <c r="H77" s="467"/>
      <c r="I77" s="467"/>
      <c r="J77" s="467"/>
      <c r="K77" s="467"/>
      <c r="L77" s="467"/>
      <c r="M77" s="467"/>
      <c r="N77" s="467"/>
      <c r="O77" s="467"/>
      <c r="P77" s="467"/>
      <c r="Q77" s="467"/>
      <c r="R77" s="467"/>
      <c r="S77" s="467"/>
      <c r="T77" s="467"/>
      <c r="U77" s="467"/>
      <c r="V77" s="467"/>
      <c r="W77" s="467"/>
      <c r="X77" s="468"/>
      <c r="AB77" s="78"/>
      <c r="AC77" s="86"/>
      <c r="AD77" s="86"/>
      <c r="AE77" s="86"/>
      <c r="AF77" s="84"/>
      <c r="AG77" s="84"/>
      <c r="AH77" s="314"/>
      <c r="AL77" s="87"/>
      <c r="AM77" s="88"/>
    </row>
    <row r="78" spans="1:39" ht="29.25" customHeight="1" x14ac:dyDescent="0.15">
      <c r="A78" s="469"/>
      <c r="B78" s="470"/>
      <c r="C78" s="206" t="s">
        <v>133</v>
      </c>
      <c r="D78" s="215"/>
      <c r="E78" s="204" t="s">
        <v>67</v>
      </c>
      <c r="F78" s="215"/>
      <c r="G78" s="204" t="s">
        <v>86</v>
      </c>
      <c r="H78" s="215"/>
      <c r="I78" s="204" t="s">
        <v>67</v>
      </c>
      <c r="J78" s="215"/>
      <c r="K78" s="205" t="s">
        <v>87</v>
      </c>
      <c r="L78" s="207" t="s">
        <v>68</v>
      </c>
      <c r="M78" s="216"/>
      <c r="N78" s="203" t="s">
        <v>88</v>
      </c>
      <c r="O78" s="215"/>
      <c r="P78" s="203" t="s">
        <v>87</v>
      </c>
      <c r="Q78" s="207" t="s">
        <v>130</v>
      </c>
      <c r="R78" s="249"/>
      <c r="S78" s="203" t="s">
        <v>88</v>
      </c>
      <c r="T78" s="215"/>
      <c r="U78" s="203" t="s">
        <v>87</v>
      </c>
      <c r="V78" s="207" t="s">
        <v>127</v>
      </c>
      <c r="W78" s="217"/>
      <c r="X78" s="208" t="s">
        <v>37</v>
      </c>
      <c r="Z78" s="133"/>
      <c r="AA78" s="132"/>
      <c r="AC78" s="132">
        <f>IF(OR(D78="",F78=""),0,TIME(D78,F78,0))</f>
        <v>0</v>
      </c>
      <c r="AD78" s="132">
        <f>IF(OR(D78="",F78="",H78="",J78=""),0,TIME(H78,J78,0))</f>
        <v>0</v>
      </c>
      <c r="AE78" s="132">
        <f>IF(OR(D78="",F78=""),0,TIME(M78,O78,0))</f>
        <v>0</v>
      </c>
      <c r="AF78" s="137">
        <f>AD78-AC78-AE78</f>
        <v>0</v>
      </c>
      <c r="AG78" s="137">
        <f>TIME(R78,T78,)</f>
        <v>0</v>
      </c>
      <c r="AH78" s="314" t="str">
        <f>IF(AF78&gt;=AG78,"","ERR")</f>
        <v/>
      </c>
    </row>
    <row r="79" spans="1:39" ht="15" customHeight="1" x14ac:dyDescent="0.2">
      <c r="A79" s="471"/>
      <c r="B79" s="472"/>
      <c r="C79" s="417" t="s">
        <v>132</v>
      </c>
      <c r="D79" s="210"/>
      <c r="E79" s="211" t="str">
        <f>IF(AH78="ERR","研修時間を確認してください","")</f>
        <v/>
      </c>
      <c r="F79" s="210"/>
      <c r="G79" s="210"/>
      <c r="H79" s="211"/>
      <c r="I79" s="210"/>
      <c r="J79" s="210"/>
      <c r="K79" s="210"/>
      <c r="L79" s="210"/>
      <c r="M79" s="210"/>
      <c r="N79" s="210"/>
      <c r="O79" s="210"/>
      <c r="P79" s="210"/>
      <c r="Q79" s="212" t="str">
        <f>IF(AH79="ERR","助成対象研修人数を入力してください","")</f>
        <v/>
      </c>
      <c r="R79" s="213"/>
      <c r="S79" s="213"/>
      <c r="T79" s="213"/>
      <c r="U79" s="213"/>
      <c r="V79" s="213"/>
      <c r="W79" s="213"/>
      <c r="X79" s="214"/>
      <c r="AB79" s="78"/>
      <c r="AC79" s="86"/>
      <c r="AD79" s="86"/>
      <c r="AE79" s="86"/>
      <c r="AF79" s="84"/>
      <c r="AG79" s="84"/>
      <c r="AH79" s="314" t="str">
        <f>IF(W78&lt;&gt;"","",IF(R78&lt;&gt;"","ERR",""))</f>
        <v/>
      </c>
      <c r="AJ79" s="256"/>
      <c r="AL79" s="87"/>
      <c r="AM79" s="88"/>
    </row>
    <row r="80" spans="1:39" ht="24" customHeight="1" thickBot="1" x14ac:dyDescent="0.25">
      <c r="A80" s="471"/>
      <c r="B80" s="472"/>
      <c r="C80" s="418"/>
      <c r="D80" s="464"/>
      <c r="E80" s="465"/>
      <c r="F80" s="465"/>
      <c r="G80" s="465"/>
      <c r="H80" s="465"/>
      <c r="I80" s="465"/>
      <c r="J80" s="465"/>
      <c r="K80" s="465"/>
      <c r="L80" s="465"/>
      <c r="M80" s="465"/>
      <c r="N80" s="465"/>
      <c r="O80" s="465"/>
      <c r="P80" s="465"/>
      <c r="Q80" s="465"/>
      <c r="R80" s="465"/>
      <c r="S80" s="465"/>
      <c r="T80" s="465"/>
      <c r="U80" s="465"/>
      <c r="V80" s="465"/>
      <c r="W80" s="465"/>
      <c r="X80" s="466"/>
      <c r="AB80" s="78"/>
      <c r="AC80" s="86"/>
      <c r="AD80" s="86"/>
      <c r="AE80" s="86"/>
      <c r="AF80" s="84"/>
      <c r="AG80" s="84"/>
      <c r="AH80" s="314"/>
      <c r="AJ80" s="256"/>
      <c r="AL80" s="87"/>
      <c r="AM80" s="88"/>
    </row>
    <row r="81" spans="1:39" ht="24" customHeight="1" thickBot="1" x14ac:dyDescent="0.2">
      <c r="A81" s="473"/>
      <c r="B81" s="474"/>
      <c r="C81" s="250"/>
      <c r="D81" s="467"/>
      <c r="E81" s="467"/>
      <c r="F81" s="467"/>
      <c r="G81" s="467"/>
      <c r="H81" s="467"/>
      <c r="I81" s="467"/>
      <c r="J81" s="467"/>
      <c r="K81" s="467"/>
      <c r="L81" s="467"/>
      <c r="M81" s="467"/>
      <c r="N81" s="467"/>
      <c r="O81" s="467"/>
      <c r="P81" s="467"/>
      <c r="Q81" s="467"/>
      <c r="R81" s="467"/>
      <c r="S81" s="467"/>
      <c r="T81" s="467"/>
      <c r="U81" s="467"/>
      <c r="V81" s="467"/>
      <c r="W81" s="467"/>
      <c r="X81" s="468"/>
      <c r="AB81" s="78"/>
      <c r="AC81" s="86"/>
      <c r="AD81" s="86"/>
      <c r="AE81" s="86"/>
      <c r="AF81" s="84"/>
      <c r="AG81" s="84"/>
      <c r="AH81" s="314"/>
      <c r="AL81" s="87"/>
      <c r="AM81" s="88"/>
    </row>
    <row r="82" spans="1:39" ht="29.25" customHeight="1" x14ac:dyDescent="0.15">
      <c r="A82" s="469"/>
      <c r="B82" s="470"/>
      <c r="C82" s="206" t="s">
        <v>133</v>
      </c>
      <c r="D82" s="215"/>
      <c r="E82" s="204" t="s">
        <v>67</v>
      </c>
      <c r="F82" s="215"/>
      <c r="G82" s="204" t="s">
        <v>86</v>
      </c>
      <c r="H82" s="215"/>
      <c r="I82" s="204" t="s">
        <v>67</v>
      </c>
      <c r="J82" s="215"/>
      <c r="K82" s="205" t="s">
        <v>87</v>
      </c>
      <c r="L82" s="207" t="s">
        <v>68</v>
      </c>
      <c r="M82" s="216"/>
      <c r="N82" s="203" t="s">
        <v>88</v>
      </c>
      <c r="O82" s="215"/>
      <c r="P82" s="203" t="s">
        <v>87</v>
      </c>
      <c r="Q82" s="207" t="s">
        <v>130</v>
      </c>
      <c r="R82" s="249"/>
      <c r="S82" s="203" t="s">
        <v>88</v>
      </c>
      <c r="T82" s="215"/>
      <c r="U82" s="203" t="s">
        <v>87</v>
      </c>
      <c r="V82" s="207" t="s">
        <v>127</v>
      </c>
      <c r="W82" s="217"/>
      <c r="X82" s="208" t="s">
        <v>37</v>
      </c>
      <c r="Z82" s="133"/>
      <c r="AA82" s="132"/>
      <c r="AC82" s="132">
        <f>IF(OR(D82="",F82=""),0,TIME(D82,F82,0))</f>
        <v>0</v>
      </c>
      <c r="AD82" s="132">
        <f>IF(OR(D82="",F82="",H82="",J82=""),0,TIME(H82,J82,0))</f>
        <v>0</v>
      </c>
      <c r="AE82" s="132">
        <f>IF(OR(D82="",F82=""),0,TIME(M82,O82,0))</f>
        <v>0</v>
      </c>
      <c r="AF82" s="137">
        <f>AD82-AC82-AE82</f>
        <v>0</v>
      </c>
      <c r="AG82" s="137">
        <f>TIME(R82,T82,)</f>
        <v>0</v>
      </c>
      <c r="AH82" s="314" t="str">
        <f>IF(AF82&gt;=AG82,"","ERR")</f>
        <v/>
      </c>
    </row>
    <row r="83" spans="1:39" ht="15" customHeight="1" x14ac:dyDescent="0.2">
      <c r="A83" s="471"/>
      <c r="B83" s="472"/>
      <c r="C83" s="417" t="s">
        <v>132</v>
      </c>
      <c r="D83" s="210"/>
      <c r="E83" s="211" t="str">
        <f>IF(AH82="ERR","研修時間を確認してください","")</f>
        <v/>
      </c>
      <c r="F83" s="210"/>
      <c r="G83" s="210"/>
      <c r="H83" s="211"/>
      <c r="I83" s="210"/>
      <c r="J83" s="210"/>
      <c r="K83" s="210"/>
      <c r="L83" s="210"/>
      <c r="M83" s="210"/>
      <c r="N83" s="210"/>
      <c r="O83" s="210"/>
      <c r="P83" s="210"/>
      <c r="Q83" s="212" t="str">
        <f>IF(AH83="ERR","助成対象研修人数を入力してください","")</f>
        <v/>
      </c>
      <c r="R83" s="213"/>
      <c r="S83" s="213"/>
      <c r="T83" s="213"/>
      <c r="U83" s="213"/>
      <c r="V83" s="213"/>
      <c r="W83" s="213"/>
      <c r="X83" s="214"/>
      <c r="AB83" s="78"/>
      <c r="AC83" s="86"/>
      <c r="AD83" s="86"/>
      <c r="AE83" s="86"/>
      <c r="AF83" s="84"/>
      <c r="AG83" s="84"/>
      <c r="AH83" s="314" t="str">
        <f>IF(W82&lt;&gt;"","",IF(R82&lt;&gt;"","ERR",""))</f>
        <v/>
      </c>
      <c r="AJ83" s="256"/>
      <c r="AL83" s="87"/>
      <c r="AM83" s="88"/>
    </row>
    <row r="84" spans="1:39" ht="24" customHeight="1" thickBot="1" x14ac:dyDescent="0.25">
      <c r="A84" s="471"/>
      <c r="B84" s="472"/>
      <c r="C84" s="418"/>
      <c r="D84" s="464"/>
      <c r="E84" s="465"/>
      <c r="F84" s="465"/>
      <c r="G84" s="465"/>
      <c r="H84" s="465"/>
      <c r="I84" s="465"/>
      <c r="J84" s="465"/>
      <c r="K84" s="465"/>
      <c r="L84" s="465"/>
      <c r="M84" s="465"/>
      <c r="N84" s="465"/>
      <c r="O84" s="465"/>
      <c r="P84" s="465"/>
      <c r="Q84" s="465"/>
      <c r="R84" s="465"/>
      <c r="S84" s="465"/>
      <c r="T84" s="465"/>
      <c r="U84" s="465"/>
      <c r="V84" s="465"/>
      <c r="W84" s="465"/>
      <c r="X84" s="466"/>
      <c r="AB84" s="78"/>
      <c r="AC84" s="86"/>
      <c r="AD84" s="86"/>
      <c r="AE84" s="86"/>
      <c r="AF84" s="84"/>
      <c r="AG84" s="84"/>
      <c r="AH84" s="314"/>
      <c r="AJ84" s="256"/>
      <c r="AL84" s="87"/>
      <c r="AM84" s="88"/>
    </row>
    <row r="85" spans="1:39" ht="24" customHeight="1" thickBot="1" x14ac:dyDescent="0.2">
      <c r="A85" s="473"/>
      <c r="B85" s="474"/>
      <c r="C85" s="250"/>
      <c r="D85" s="467"/>
      <c r="E85" s="467"/>
      <c r="F85" s="467"/>
      <c r="G85" s="467"/>
      <c r="H85" s="467"/>
      <c r="I85" s="467"/>
      <c r="J85" s="467"/>
      <c r="K85" s="467"/>
      <c r="L85" s="467"/>
      <c r="M85" s="467"/>
      <c r="N85" s="467"/>
      <c r="O85" s="467"/>
      <c r="P85" s="467"/>
      <c r="Q85" s="467"/>
      <c r="R85" s="467"/>
      <c r="S85" s="467"/>
      <c r="T85" s="467"/>
      <c r="U85" s="467"/>
      <c r="V85" s="467"/>
      <c r="W85" s="467"/>
      <c r="X85" s="468"/>
      <c r="AB85" s="78"/>
      <c r="AC85" s="86"/>
      <c r="AD85" s="86"/>
      <c r="AE85" s="86"/>
      <c r="AF85" s="84"/>
      <c r="AG85" s="84"/>
      <c r="AH85" s="314"/>
      <c r="AL85" s="87"/>
      <c r="AM85" s="88"/>
    </row>
    <row r="86" spans="1:39" ht="29.25" customHeight="1" x14ac:dyDescent="0.15">
      <c r="A86" s="469"/>
      <c r="B86" s="470"/>
      <c r="C86" s="206" t="s">
        <v>133</v>
      </c>
      <c r="D86" s="215"/>
      <c r="E86" s="204" t="s">
        <v>67</v>
      </c>
      <c r="F86" s="215"/>
      <c r="G86" s="204" t="s">
        <v>86</v>
      </c>
      <c r="H86" s="215"/>
      <c r="I86" s="204" t="s">
        <v>67</v>
      </c>
      <c r="J86" s="215"/>
      <c r="K86" s="205" t="s">
        <v>87</v>
      </c>
      <c r="L86" s="207" t="s">
        <v>68</v>
      </c>
      <c r="M86" s="216"/>
      <c r="N86" s="203" t="s">
        <v>88</v>
      </c>
      <c r="O86" s="215"/>
      <c r="P86" s="203" t="s">
        <v>87</v>
      </c>
      <c r="Q86" s="207" t="s">
        <v>130</v>
      </c>
      <c r="R86" s="249"/>
      <c r="S86" s="203" t="s">
        <v>88</v>
      </c>
      <c r="T86" s="215"/>
      <c r="U86" s="203" t="s">
        <v>87</v>
      </c>
      <c r="V86" s="207" t="s">
        <v>127</v>
      </c>
      <c r="W86" s="217"/>
      <c r="X86" s="208" t="s">
        <v>37</v>
      </c>
      <c r="Z86" s="133"/>
      <c r="AA86" s="132"/>
      <c r="AC86" s="132">
        <f>IF(OR(D86="",F86=""),0,TIME(D86,F86,0))</f>
        <v>0</v>
      </c>
      <c r="AD86" s="132">
        <f>IF(OR(D86="",F86="",H86="",J86=""),0,TIME(H86,J86,0))</f>
        <v>0</v>
      </c>
      <c r="AE86" s="132">
        <f>IF(OR(D86="",F86=""),0,TIME(M86,O86,0))</f>
        <v>0</v>
      </c>
      <c r="AF86" s="137">
        <f>AD86-AC86-AE86</f>
        <v>0</v>
      </c>
      <c r="AG86" s="137">
        <f>TIME(R86,T86,)</f>
        <v>0</v>
      </c>
      <c r="AH86" s="314" t="str">
        <f>IF(AF86&gt;=AG86,"","ERR")</f>
        <v/>
      </c>
    </row>
    <row r="87" spans="1:39" ht="15" customHeight="1" x14ac:dyDescent="0.2">
      <c r="A87" s="471"/>
      <c r="B87" s="472"/>
      <c r="C87" s="417" t="s">
        <v>132</v>
      </c>
      <c r="D87" s="210"/>
      <c r="E87" s="211" t="str">
        <f>IF(AH86="ERR","研修時間を確認してください","")</f>
        <v/>
      </c>
      <c r="F87" s="210"/>
      <c r="G87" s="210"/>
      <c r="H87" s="211"/>
      <c r="I87" s="210"/>
      <c r="J87" s="210"/>
      <c r="K87" s="210"/>
      <c r="L87" s="210"/>
      <c r="M87" s="210"/>
      <c r="N87" s="210"/>
      <c r="O87" s="210"/>
      <c r="P87" s="210"/>
      <c r="Q87" s="212" t="str">
        <f>IF(AH87="ERR","助成対象研修人数を入力してください","")</f>
        <v/>
      </c>
      <c r="R87" s="213"/>
      <c r="S87" s="213"/>
      <c r="T87" s="213"/>
      <c r="U87" s="213"/>
      <c r="V87" s="213"/>
      <c r="W87" s="213"/>
      <c r="X87" s="214"/>
      <c r="AB87" s="78"/>
      <c r="AC87" s="86"/>
      <c r="AD87" s="86"/>
      <c r="AE87" s="86"/>
      <c r="AF87" s="84"/>
      <c r="AG87" s="84"/>
      <c r="AH87" s="314" t="str">
        <f>IF(W86&lt;&gt;"","",IF(R86&lt;&gt;"","ERR",""))</f>
        <v/>
      </c>
      <c r="AJ87" s="256"/>
      <c r="AL87" s="87"/>
      <c r="AM87" s="88"/>
    </row>
    <row r="88" spans="1:39" ht="24" customHeight="1" thickBot="1" x14ac:dyDescent="0.25">
      <c r="A88" s="471"/>
      <c r="B88" s="472"/>
      <c r="C88" s="418"/>
      <c r="D88" s="464"/>
      <c r="E88" s="465"/>
      <c r="F88" s="465"/>
      <c r="G88" s="465"/>
      <c r="H88" s="465"/>
      <c r="I88" s="465"/>
      <c r="J88" s="465"/>
      <c r="K88" s="465"/>
      <c r="L88" s="465"/>
      <c r="M88" s="465"/>
      <c r="N88" s="465"/>
      <c r="O88" s="465"/>
      <c r="P88" s="465"/>
      <c r="Q88" s="465"/>
      <c r="R88" s="465"/>
      <c r="S88" s="465"/>
      <c r="T88" s="465"/>
      <c r="U88" s="465"/>
      <c r="V88" s="465"/>
      <c r="W88" s="465"/>
      <c r="X88" s="466"/>
      <c r="AB88" s="78"/>
      <c r="AC88" s="86"/>
      <c r="AD88" s="86"/>
      <c r="AE88" s="86"/>
      <c r="AF88" s="84"/>
      <c r="AG88" s="84"/>
      <c r="AH88" s="314"/>
      <c r="AJ88" s="256"/>
      <c r="AL88" s="87"/>
      <c r="AM88" s="88"/>
    </row>
    <row r="89" spans="1:39" ht="24" customHeight="1" thickBot="1" x14ac:dyDescent="0.2">
      <c r="A89" s="473"/>
      <c r="B89" s="474"/>
      <c r="C89" s="250"/>
      <c r="D89" s="467"/>
      <c r="E89" s="467"/>
      <c r="F89" s="467"/>
      <c r="G89" s="467"/>
      <c r="H89" s="467"/>
      <c r="I89" s="467"/>
      <c r="J89" s="467"/>
      <c r="K89" s="467"/>
      <c r="L89" s="467"/>
      <c r="M89" s="467"/>
      <c r="N89" s="467"/>
      <c r="O89" s="467"/>
      <c r="P89" s="467"/>
      <c r="Q89" s="467"/>
      <c r="R89" s="467"/>
      <c r="S89" s="467"/>
      <c r="T89" s="467"/>
      <c r="U89" s="467"/>
      <c r="V89" s="467"/>
      <c r="W89" s="467"/>
      <c r="X89" s="468"/>
      <c r="AB89" s="78"/>
      <c r="AC89" s="86"/>
      <c r="AD89" s="86"/>
      <c r="AE89" s="86"/>
      <c r="AF89" s="84"/>
      <c r="AG89" s="84"/>
      <c r="AH89" s="314"/>
      <c r="AL89" s="87"/>
      <c r="AM89" s="88"/>
    </row>
    <row r="90" spans="1:39" ht="13.5" customHeight="1" x14ac:dyDescent="0.15">
      <c r="A90" s="420" t="s">
        <v>100</v>
      </c>
      <c r="B90" s="420"/>
      <c r="C90" s="419">
        <f>IF(SUMIF($W$50:$W$86,1,$AG$50:$AG$86)=0,0,SUMIF($W$50:$W$86,1,$AG$50:$AG$86))</f>
        <v>0</v>
      </c>
      <c r="D90" s="419"/>
      <c r="E90" s="420" t="s">
        <v>90</v>
      </c>
      <c r="F90" s="420"/>
      <c r="G90" s="419">
        <f>IF(SUMIF($W$50:$W$86,2,$AG$50:$AG$86)=0,0,SUMIF($W$50:$W$86,2,$AG50:$AG$86))</f>
        <v>0</v>
      </c>
      <c r="H90" s="419"/>
      <c r="I90" s="420" t="s">
        <v>91</v>
      </c>
      <c r="J90" s="420"/>
      <c r="K90" s="419">
        <f>IF(SUMIF($W$50:$W$86,3,$AG$50:$AG$86)=0,0,SUMIF($W$50:$W$86,3,$AG$50:$AG$86))</f>
        <v>0</v>
      </c>
      <c r="L90" s="419"/>
      <c r="M90" s="147" t="s">
        <v>16</v>
      </c>
      <c r="N90" s="419">
        <f>SUM($C$90,$G$90,$K$90)</f>
        <v>0</v>
      </c>
      <c r="O90" s="419"/>
      <c r="P90" s="141"/>
      <c r="Q90" s="141"/>
      <c r="R90" s="141"/>
      <c r="S90" s="141"/>
      <c r="T90" s="141"/>
      <c r="U90" s="141"/>
      <c r="V90" s="141"/>
      <c r="W90" s="141"/>
      <c r="X90" s="141"/>
      <c r="AB90" s="78"/>
      <c r="AC90" s="86"/>
      <c r="AD90" s="86"/>
      <c r="AE90" s="86"/>
      <c r="AF90" s="84"/>
      <c r="AG90" s="84"/>
      <c r="AH90" s="314"/>
      <c r="AL90" s="87"/>
      <c r="AM90" s="88"/>
    </row>
    <row r="91" spans="1:39" ht="23.25" customHeight="1" x14ac:dyDescent="0.15">
      <c r="A91" s="126"/>
      <c r="B91" s="126"/>
      <c r="C91" s="139"/>
      <c r="D91" s="139"/>
      <c r="E91" s="139"/>
      <c r="F91" s="139"/>
      <c r="G91" s="139"/>
      <c r="H91" s="139"/>
      <c r="I91" s="140"/>
      <c r="J91" s="140"/>
      <c r="K91" s="140"/>
      <c r="L91" s="530" t="str">
        <f>$K$6</f>
        <v>（ 　　年　　月 ）</v>
      </c>
      <c r="M91" s="530"/>
      <c r="N91" s="530"/>
      <c r="O91" s="530"/>
      <c r="P91" s="530"/>
      <c r="Q91" s="530"/>
      <c r="R91" s="144" t="s">
        <v>95</v>
      </c>
      <c r="S91" s="149"/>
      <c r="T91" s="149"/>
      <c r="U91" s="149"/>
      <c r="V91" s="421" t="str">
        <f>$R$6</f>
        <v/>
      </c>
      <c r="W91" s="421"/>
      <c r="X91" s="421"/>
      <c r="AB91" s="78"/>
      <c r="AC91" s="86"/>
      <c r="AD91" s="86"/>
      <c r="AE91" s="86"/>
      <c r="AF91" s="137"/>
      <c r="AG91" s="137"/>
      <c r="AH91" s="314"/>
      <c r="AL91" s="87"/>
      <c r="AM91" s="88"/>
    </row>
    <row r="92" spans="1:39" ht="29.25" customHeight="1" x14ac:dyDescent="0.15">
      <c r="A92" s="469"/>
      <c r="B92" s="470"/>
      <c r="C92" s="206" t="s">
        <v>133</v>
      </c>
      <c r="D92" s="215"/>
      <c r="E92" s="204" t="s">
        <v>67</v>
      </c>
      <c r="F92" s="215"/>
      <c r="G92" s="204" t="s">
        <v>86</v>
      </c>
      <c r="H92" s="215"/>
      <c r="I92" s="204" t="s">
        <v>67</v>
      </c>
      <c r="J92" s="215"/>
      <c r="K92" s="205" t="s">
        <v>87</v>
      </c>
      <c r="L92" s="207" t="s">
        <v>68</v>
      </c>
      <c r="M92" s="216"/>
      <c r="N92" s="203" t="s">
        <v>88</v>
      </c>
      <c r="O92" s="215"/>
      <c r="P92" s="203" t="s">
        <v>87</v>
      </c>
      <c r="Q92" s="207" t="s">
        <v>130</v>
      </c>
      <c r="R92" s="249"/>
      <c r="S92" s="203" t="s">
        <v>88</v>
      </c>
      <c r="T92" s="215"/>
      <c r="U92" s="203" t="s">
        <v>87</v>
      </c>
      <c r="V92" s="207" t="s">
        <v>127</v>
      </c>
      <c r="W92" s="217"/>
      <c r="X92" s="208" t="s">
        <v>37</v>
      </c>
      <c r="Z92" s="133"/>
      <c r="AA92" s="132"/>
      <c r="AC92" s="132">
        <f>IF(OR(D92="",F92=""),0,TIME(D92,F92,0))</f>
        <v>0</v>
      </c>
      <c r="AD92" s="132">
        <f>IF(OR(D92="",F92="",H92="",J92=""),0,TIME(H92,J92,0))</f>
        <v>0</v>
      </c>
      <c r="AE92" s="132">
        <f>IF(OR(D92="",F92=""),0,TIME(M92,O92,0))</f>
        <v>0</v>
      </c>
      <c r="AF92" s="137">
        <f>AD92-AC92-AE92</f>
        <v>0</v>
      </c>
      <c r="AG92" s="137">
        <f>TIME(R92,T92,)</f>
        <v>0</v>
      </c>
      <c r="AH92" s="314" t="str">
        <f>IF(AF92&gt;=AG92,"","ERR")</f>
        <v/>
      </c>
    </row>
    <row r="93" spans="1:39" ht="15" customHeight="1" x14ac:dyDescent="0.2">
      <c r="A93" s="471"/>
      <c r="B93" s="472"/>
      <c r="C93" s="417" t="s">
        <v>132</v>
      </c>
      <c r="D93" s="210"/>
      <c r="E93" s="211" t="str">
        <f>IF(AH92="ERR","研修時間を確認してください","")</f>
        <v/>
      </c>
      <c r="F93" s="210"/>
      <c r="G93" s="210"/>
      <c r="H93" s="211"/>
      <c r="I93" s="210"/>
      <c r="J93" s="210"/>
      <c r="K93" s="210"/>
      <c r="L93" s="210"/>
      <c r="M93" s="210"/>
      <c r="N93" s="210"/>
      <c r="O93" s="210"/>
      <c r="P93" s="210"/>
      <c r="Q93" s="212" t="str">
        <f>IF(AH93="ERR","助成対象研修人数を入力してください","")</f>
        <v/>
      </c>
      <c r="R93" s="213"/>
      <c r="S93" s="213"/>
      <c r="T93" s="213"/>
      <c r="U93" s="213"/>
      <c r="V93" s="213"/>
      <c r="W93" s="213"/>
      <c r="X93" s="214"/>
      <c r="AB93" s="78"/>
      <c r="AC93" s="86"/>
      <c r="AD93" s="86"/>
      <c r="AE93" s="86"/>
      <c r="AF93" s="84"/>
      <c r="AG93" s="84"/>
      <c r="AH93" s="314" t="str">
        <f>IF(W92&lt;&gt;"","",IF(R92&lt;&gt;"","ERR",""))</f>
        <v/>
      </c>
      <c r="AJ93" s="256"/>
      <c r="AL93" s="87"/>
      <c r="AM93" s="88"/>
    </row>
    <row r="94" spans="1:39" ht="24" customHeight="1" thickBot="1" x14ac:dyDescent="0.25">
      <c r="A94" s="471"/>
      <c r="B94" s="472"/>
      <c r="C94" s="418"/>
      <c r="D94" s="464"/>
      <c r="E94" s="465"/>
      <c r="F94" s="465"/>
      <c r="G94" s="465"/>
      <c r="H94" s="465"/>
      <c r="I94" s="465"/>
      <c r="J94" s="465"/>
      <c r="K94" s="465"/>
      <c r="L94" s="465"/>
      <c r="M94" s="465"/>
      <c r="N94" s="465"/>
      <c r="O94" s="465"/>
      <c r="P94" s="465"/>
      <c r="Q94" s="465"/>
      <c r="R94" s="465"/>
      <c r="S94" s="465"/>
      <c r="T94" s="465"/>
      <c r="U94" s="465"/>
      <c r="V94" s="465"/>
      <c r="W94" s="465"/>
      <c r="X94" s="466"/>
      <c r="AB94" s="78"/>
      <c r="AC94" s="86"/>
      <c r="AD94" s="86"/>
      <c r="AE94" s="86"/>
      <c r="AF94" s="84"/>
      <c r="AG94" s="84"/>
      <c r="AH94" s="314"/>
      <c r="AJ94" s="256"/>
      <c r="AL94" s="87"/>
      <c r="AM94" s="88"/>
    </row>
    <row r="95" spans="1:39" ht="24" customHeight="1" thickBot="1" x14ac:dyDescent="0.2">
      <c r="A95" s="473"/>
      <c r="B95" s="474"/>
      <c r="C95" s="250"/>
      <c r="D95" s="467"/>
      <c r="E95" s="467"/>
      <c r="F95" s="467"/>
      <c r="G95" s="467"/>
      <c r="H95" s="467"/>
      <c r="I95" s="467"/>
      <c r="J95" s="467"/>
      <c r="K95" s="467"/>
      <c r="L95" s="467"/>
      <c r="M95" s="467"/>
      <c r="N95" s="467"/>
      <c r="O95" s="467"/>
      <c r="P95" s="467"/>
      <c r="Q95" s="467"/>
      <c r="R95" s="467"/>
      <c r="S95" s="467"/>
      <c r="T95" s="467"/>
      <c r="U95" s="467"/>
      <c r="V95" s="467"/>
      <c r="W95" s="467"/>
      <c r="X95" s="468"/>
      <c r="AB95" s="78"/>
      <c r="AC95" s="86"/>
      <c r="AD95" s="86"/>
      <c r="AE95" s="86"/>
      <c r="AF95" s="84"/>
      <c r="AG95" s="84"/>
      <c r="AH95" s="314"/>
      <c r="AL95" s="87"/>
      <c r="AM95" s="88"/>
    </row>
    <row r="96" spans="1:39" ht="29.25" customHeight="1" x14ac:dyDescent="0.15">
      <c r="A96" s="469"/>
      <c r="B96" s="470"/>
      <c r="C96" s="206" t="s">
        <v>133</v>
      </c>
      <c r="D96" s="215"/>
      <c r="E96" s="204" t="s">
        <v>67</v>
      </c>
      <c r="F96" s="215"/>
      <c r="G96" s="204" t="s">
        <v>86</v>
      </c>
      <c r="H96" s="215"/>
      <c r="I96" s="204" t="s">
        <v>67</v>
      </c>
      <c r="J96" s="215"/>
      <c r="K96" s="205" t="s">
        <v>87</v>
      </c>
      <c r="L96" s="207" t="s">
        <v>68</v>
      </c>
      <c r="M96" s="216"/>
      <c r="N96" s="203" t="s">
        <v>88</v>
      </c>
      <c r="O96" s="215"/>
      <c r="P96" s="203" t="s">
        <v>87</v>
      </c>
      <c r="Q96" s="207" t="s">
        <v>130</v>
      </c>
      <c r="R96" s="249"/>
      <c r="S96" s="203" t="s">
        <v>88</v>
      </c>
      <c r="T96" s="215"/>
      <c r="U96" s="203" t="s">
        <v>87</v>
      </c>
      <c r="V96" s="207" t="s">
        <v>127</v>
      </c>
      <c r="W96" s="217"/>
      <c r="X96" s="208" t="s">
        <v>37</v>
      </c>
      <c r="Z96" s="133"/>
      <c r="AA96" s="132"/>
      <c r="AC96" s="132">
        <f>IF(OR(D96="",F96=""),0,TIME(D96,F96,0))</f>
        <v>0</v>
      </c>
      <c r="AD96" s="132">
        <f>IF(OR(D96="",F96="",H96="",J96=""),0,TIME(H96,J96,0))</f>
        <v>0</v>
      </c>
      <c r="AE96" s="132">
        <f>IF(OR(D96="",F96=""),0,TIME(M96,O96,0))</f>
        <v>0</v>
      </c>
      <c r="AF96" s="137">
        <f>AD96-AC96-AE96</f>
        <v>0</v>
      </c>
      <c r="AG96" s="137">
        <f>TIME(R96,T96,)</f>
        <v>0</v>
      </c>
      <c r="AH96" s="314" t="str">
        <f>IF(AF96&gt;=AG96,"","ERR")</f>
        <v/>
      </c>
    </row>
    <row r="97" spans="1:39" ht="15" customHeight="1" x14ac:dyDescent="0.2">
      <c r="A97" s="471"/>
      <c r="B97" s="472"/>
      <c r="C97" s="417" t="s">
        <v>132</v>
      </c>
      <c r="D97" s="210"/>
      <c r="E97" s="211" t="str">
        <f>IF(AH96="ERR","研修時間を確認してください","")</f>
        <v/>
      </c>
      <c r="F97" s="210"/>
      <c r="G97" s="210"/>
      <c r="H97" s="211"/>
      <c r="I97" s="210"/>
      <c r="J97" s="210"/>
      <c r="K97" s="210"/>
      <c r="L97" s="210"/>
      <c r="M97" s="210"/>
      <c r="N97" s="210"/>
      <c r="O97" s="210"/>
      <c r="P97" s="210"/>
      <c r="Q97" s="212" t="str">
        <f>IF(AH97="ERR","助成対象研修人数を入力してください","")</f>
        <v/>
      </c>
      <c r="R97" s="213"/>
      <c r="S97" s="213"/>
      <c r="T97" s="213"/>
      <c r="U97" s="213"/>
      <c r="V97" s="213"/>
      <c r="W97" s="213"/>
      <c r="X97" s="214"/>
      <c r="AB97" s="78"/>
      <c r="AC97" s="86"/>
      <c r="AD97" s="86"/>
      <c r="AE97" s="86"/>
      <c r="AF97" s="84"/>
      <c r="AG97" s="84"/>
      <c r="AH97" s="314" t="str">
        <f>IF(W96&lt;&gt;"","",IF(R96&lt;&gt;"","ERR",""))</f>
        <v/>
      </c>
      <c r="AJ97" s="256"/>
      <c r="AL97" s="87"/>
      <c r="AM97" s="88"/>
    </row>
    <row r="98" spans="1:39" ht="24" customHeight="1" thickBot="1" x14ac:dyDescent="0.25">
      <c r="A98" s="471"/>
      <c r="B98" s="472"/>
      <c r="C98" s="418"/>
      <c r="D98" s="464"/>
      <c r="E98" s="465"/>
      <c r="F98" s="465"/>
      <c r="G98" s="465"/>
      <c r="H98" s="465"/>
      <c r="I98" s="465"/>
      <c r="J98" s="465"/>
      <c r="K98" s="465"/>
      <c r="L98" s="465"/>
      <c r="M98" s="465"/>
      <c r="N98" s="465"/>
      <c r="O98" s="465"/>
      <c r="P98" s="465"/>
      <c r="Q98" s="465"/>
      <c r="R98" s="465"/>
      <c r="S98" s="465"/>
      <c r="T98" s="465"/>
      <c r="U98" s="465"/>
      <c r="V98" s="465"/>
      <c r="W98" s="465"/>
      <c r="X98" s="466"/>
      <c r="AB98" s="78"/>
      <c r="AC98" s="86"/>
      <c r="AD98" s="86"/>
      <c r="AE98" s="86"/>
      <c r="AF98" s="84"/>
      <c r="AG98" s="84"/>
      <c r="AH98" s="314"/>
      <c r="AJ98" s="256"/>
      <c r="AL98" s="87"/>
      <c r="AM98" s="88"/>
    </row>
    <row r="99" spans="1:39" ht="24" customHeight="1" thickBot="1" x14ac:dyDescent="0.2">
      <c r="A99" s="473"/>
      <c r="B99" s="474"/>
      <c r="C99" s="250"/>
      <c r="D99" s="467"/>
      <c r="E99" s="467"/>
      <c r="F99" s="467"/>
      <c r="G99" s="467"/>
      <c r="H99" s="467"/>
      <c r="I99" s="467"/>
      <c r="J99" s="467"/>
      <c r="K99" s="467"/>
      <c r="L99" s="467"/>
      <c r="M99" s="467"/>
      <c r="N99" s="467"/>
      <c r="O99" s="467"/>
      <c r="P99" s="467"/>
      <c r="Q99" s="467"/>
      <c r="R99" s="467"/>
      <c r="S99" s="467"/>
      <c r="T99" s="467"/>
      <c r="U99" s="467"/>
      <c r="V99" s="467"/>
      <c r="W99" s="467"/>
      <c r="X99" s="468"/>
      <c r="AB99" s="78"/>
      <c r="AC99" s="86"/>
      <c r="AD99" s="86"/>
      <c r="AE99" s="86"/>
      <c r="AF99" s="84"/>
      <c r="AG99" s="84"/>
      <c r="AH99" s="314"/>
      <c r="AL99" s="87"/>
      <c r="AM99" s="88"/>
    </row>
    <row r="100" spans="1:39" ht="29.25" customHeight="1" x14ac:dyDescent="0.15">
      <c r="A100" s="469"/>
      <c r="B100" s="470"/>
      <c r="C100" s="206" t="s">
        <v>133</v>
      </c>
      <c r="D100" s="215"/>
      <c r="E100" s="204" t="s">
        <v>67</v>
      </c>
      <c r="F100" s="215"/>
      <c r="G100" s="204" t="s">
        <v>86</v>
      </c>
      <c r="H100" s="215"/>
      <c r="I100" s="204" t="s">
        <v>67</v>
      </c>
      <c r="J100" s="215"/>
      <c r="K100" s="205" t="s">
        <v>87</v>
      </c>
      <c r="L100" s="207" t="s">
        <v>68</v>
      </c>
      <c r="M100" s="216"/>
      <c r="N100" s="203" t="s">
        <v>88</v>
      </c>
      <c r="O100" s="215"/>
      <c r="P100" s="203" t="s">
        <v>87</v>
      </c>
      <c r="Q100" s="207" t="s">
        <v>130</v>
      </c>
      <c r="R100" s="249"/>
      <c r="S100" s="203" t="s">
        <v>88</v>
      </c>
      <c r="T100" s="215"/>
      <c r="U100" s="203" t="s">
        <v>87</v>
      </c>
      <c r="V100" s="207" t="s">
        <v>127</v>
      </c>
      <c r="W100" s="217"/>
      <c r="X100" s="208" t="s">
        <v>37</v>
      </c>
      <c r="Z100" s="133"/>
      <c r="AA100" s="132"/>
      <c r="AC100" s="132">
        <f>IF(OR(D100="",F100=""),0,TIME(D100,F100,0))</f>
        <v>0</v>
      </c>
      <c r="AD100" s="132">
        <f>IF(OR(D100="",F100="",H100="",J100=""),0,TIME(H100,J100,0))</f>
        <v>0</v>
      </c>
      <c r="AE100" s="132">
        <f>IF(OR(D100="",F100=""),0,TIME(M100,O100,0))</f>
        <v>0</v>
      </c>
      <c r="AF100" s="137">
        <f>AD100-AC100-AE100</f>
        <v>0</v>
      </c>
      <c r="AG100" s="137">
        <f>TIME(R100,T100,)</f>
        <v>0</v>
      </c>
      <c r="AH100" s="314" t="str">
        <f>IF(AF100&gt;=AG100,"","ERR")</f>
        <v/>
      </c>
    </row>
    <row r="101" spans="1:39" ht="15" customHeight="1" x14ac:dyDescent="0.2">
      <c r="A101" s="471"/>
      <c r="B101" s="472"/>
      <c r="C101" s="417" t="s">
        <v>132</v>
      </c>
      <c r="D101" s="210"/>
      <c r="E101" s="211" t="str">
        <f>IF(AH100="ERR","研修時間を確認してください","")</f>
        <v/>
      </c>
      <c r="F101" s="210"/>
      <c r="G101" s="210"/>
      <c r="H101" s="211"/>
      <c r="I101" s="210"/>
      <c r="J101" s="210"/>
      <c r="K101" s="210"/>
      <c r="L101" s="210"/>
      <c r="M101" s="210"/>
      <c r="N101" s="210"/>
      <c r="O101" s="210"/>
      <c r="P101" s="210"/>
      <c r="Q101" s="212" t="str">
        <f>IF(AH101="ERR","助成対象研修人数を入力してください","")</f>
        <v/>
      </c>
      <c r="R101" s="213"/>
      <c r="S101" s="213"/>
      <c r="T101" s="213"/>
      <c r="U101" s="213"/>
      <c r="V101" s="213"/>
      <c r="W101" s="213"/>
      <c r="X101" s="214"/>
      <c r="AB101" s="78"/>
      <c r="AC101" s="86"/>
      <c r="AD101" s="86"/>
      <c r="AE101" s="86"/>
      <c r="AF101" s="84"/>
      <c r="AG101" s="84"/>
      <c r="AH101" s="314" t="str">
        <f>IF(W100&lt;&gt;"","",IF(R100&lt;&gt;"","ERR",""))</f>
        <v/>
      </c>
      <c r="AJ101" s="256"/>
      <c r="AL101" s="87"/>
      <c r="AM101" s="88"/>
    </row>
    <row r="102" spans="1:39" ht="24" customHeight="1" thickBot="1" x14ac:dyDescent="0.25">
      <c r="A102" s="471"/>
      <c r="B102" s="472"/>
      <c r="C102" s="418"/>
      <c r="D102" s="464"/>
      <c r="E102" s="465"/>
      <c r="F102" s="465"/>
      <c r="G102" s="465"/>
      <c r="H102" s="465"/>
      <c r="I102" s="465"/>
      <c r="J102" s="465"/>
      <c r="K102" s="465"/>
      <c r="L102" s="465"/>
      <c r="M102" s="465"/>
      <c r="N102" s="465"/>
      <c r="O102" s="465"/>
      <c r="P102" s="465"/>
      <c r="Q102" s="465"/>
      <c r="R102" s="465"/>
      <c r="S102" s="465"/>
      <c r="T102" s="465"/>
      <c r="U102" s="465"/>
      <c r="V102" s="465"/>
      <c r="W102" s="465"/>
      <c r="X102" s="466"/>
      <c r="AB102" s="78"/>
      <c r="AC102" s="86"/>
      <c r="AD102" s="86"/>
      <c r="AE102" s="86"/>
      <c r="AF102" s="84"/>
      <c r="AG102" s="84"/>
      <c r="AH102" s="314"/>
      <c r="AJ102" s="256"/>
      <c r="AL102" s="87"/>
      <c r="AM102" s="88"/>
    </row>
    <row r="103" spans="1:39" ht="24" customHeight="1" thickBot="1" x14ac:dyDescent="0.2">
      <c r="A103" s="473"/>
      <c r="B103" s="474"/>
      <c r="C103" s="250"/>
      <c r="D103" s="467"/>
      <c r="E103" s="467"/>
      <c r="F103" s="467"/>
      <c r="G103" s="467"/>
      <c r="H103" s="467"/>
      <c r="I103" s="467"/>
      <c r="J103" s="467"/>
      <c r="K103" s="467"/>
      <c r="L103" s="467"/>
      <c r="M103" s="467"/>
      <c r="N103" s="467"/>
      <c r="O103" s="467"/>
      <c r="P103" s="467"/>
      <c r="Q103" s="467"/>
      <c r="R103" s="467"/>
      <c r="S103" s="467"/>
      <c r="T103" s="467"/>
      <c r="U103" s="467"/>
      <c r="V103" s="467"/>
      <c r="W103" s="467"/>
      <c r="X103" s="468"/>
      <c r="AB103" s="78"/>
      <c r="AC103" s="86"/>
      <c r="AD103" s="86"/>
      <c r="AE103" s="86"/>
      <c r="AF103" s="84"/>
      <c r="AG103" s="84"/>
      <c r="AH103" s="314"/>
      <c r="AL103" s="87"/>
      <c r="AM103" s="88"/>
    </row>
    <row r="104" spans="1:39" ht="29.25" customHeight="1" x14ac:dyDescent="0.15">
      <c r="A104" s="469"/>
      <c r="B104" s="470"/>
      <c r="C104" s="206" t="s">
        <v>133</v>
      </c>
      <c r="D104" s="215"/>
      <c r="E104" s="204" t="s">
        <v>67</v>
      </c>
      <c r="F104" s="215"/>
      <c r="G104" s="204" t="s">
        <v>86</v>
      </c>
      <c r="H104" s="215"/>
      <c r="I104" s="204" t="s">
        <v>67</v>
      </c>
      <c r="J104" s="215"/>
      <c r="K104" s="205" t="s">
        <v>87</v>
      </c>
      <c r="L104" s="207" t="s">
        <v>68</v>
      </c>
      <c r="M104" s="216"/>
      <c r="N104" s="203" t="s">
        <v>88</v>
      </c>
      <c r="O104" s="215"/>
      <c r="P104" s="203" t="s">
        <v>87</v>
      </c>
      <c r="Q104" s="207" t="s">
        <v>130</v>
      </c>
      <c r="R104" s="249"/>
      <c r="S104" s="203" t="s">
        <v>88</v>
      </c>
      <c r="T104" s="215"/>
      <c r="U104" s="203" t="s">
        <v>87</v>
      </c>
      <c r="V104" s="207" t="s">
        <v>127</v>
      </c>
      <c r="W104" s="217"/>
      <c r="X104" s="208" t="s">
        <v>37</v>
      </c>
      <c r="Z104" s="133"/>
      <c r="AA104" s="132"/>
      <c r="AC104" s="132">
        <f>IF(OR(D104="",F104=""),0,TIME(D104,F104,0))</f>
        <v>0</v>
      </c>
      <c r="AD104" s="132">
        <f>IF(OR(D104="",F104="",H104="",J104=""),0,TIME(H104,J104,0))</f>
        <v>0</v>
      </c>
      <c r="AE104" s="132">
        <f>IF(OR(D104="",F104=""),0,TIME(M104,O104,0))</f>
        <v>0</v>
      </c>
      <c r="AF104" s="137">
        <f>AD104-AC104-AE104</f>
        <v>0</v>
      </c>
      <c r="AG104" s="137">
        <f>TIME(R104,T104,)</f>
        <v>0</v>
      </c>
      <c r="AH104" s="314" t="str">
        <f>IF(AF104&gt;=AG104,"","ERR")</f>
        <v/>
      </c>
    </row>
    <row r="105" spans="1:39" ht="15" customHeight="1" x14ac:dyDescent="0.2">
      <c r="A105" s="471"/>
      <c r="B105" s="472"/>
      <c r="C105" s="417" t="s">
        <v>132</v>
      </c>
      <c r="D105" s="210"/>
      <c r="E105" s="211" t="str">
        <f>IF(AH104="ERR","研修時間を確認してください","")</f>
        <v/>
      </c>
      <c r="F105" s="210"/>
      <c r="G105" s="210"/>
      <c r="H105" s="211"/>
      <c r="I105" s="210"/>
      <c r="J105" s="210"/>
      <c r="K105" s="210"/>
      <c r="L105" s="210"/>
      <c r="M105" s="210"/>
      <c r="N105" s="210"/>
      <c r="O105" s="210"/>
      <c r="P105" s="210"/>
      <c r="Q105" s="212" t="str">
        <f>IF(AH105="ERR","助成対象研修人数を入力してください","")</f>
        <v/>
      </c>
      <c r="R105" s="213"/>
      <c r="S105" s="213"/>
      <c r="T105" s="213"/>
      <c r="U105" s="213"/>
      <c r="V105" s="213"/>
      <c r="W105" s="213"/>
      <c r="X105" s="214"/>
      <c r="AB105" s="78"/>
      <c r="AC105" s="86"/>
      <c r="AD105" s="86"/>
      <c r="AE105" s="86"/>
      <c r="AF105" s="84"/>
      <c r="AG105" s="84"/>
      <c r="AH105" s="314" t="str">
        <f>IF(W104&lt;&gt;"","",IF(R104&lt;&gt;"","ERR",""))</f>
        <v/>
      </c>
      <c r="AJ105" s="256"/>
      <c r="AL105" s="87"/>
      <c r="AM105" s="88"/>
    </row>
    <row r="106" spans="1:39" ht="24" customHeight="1" thickBot="1" x14ac:dyDescent="0.25">
      <c r="A106" s="471"/>
      <c r="B106" s="472"/>
      <c r="C106" s="418"/>
      <c r="D106" s="464"/>
      <c r="E106" s="465"/>
      <c r="F106" s="465"/>
      <c r="G106" s="465"/>
      <c r="H106" s="465"/>
      <c r="I106" s="465"/>
      <c r="J106" s="465"/>
      <c r="K106" s="465"/>
      <c r="L106" s="465"/>
      <c r="M106" s="465"/>
      <c r="N106" s="465"/>
      <c r="O106" s="465"/>
      <c r="P106" s="465"/>
      <c r="Q106" s="465"/>
      <c r="R106" s="465"/>
      <c r="S106" s="465"/>
      <c r="T106" s="465"/>
      <c r="U106" s="465"/>
      <c r="V106" s="465"/>
      <c r="W106" s="465"/>
      <c r="X106" s="466"/>
      <c r="AB106" s="78"/>
      <c r="AC106" s="86"/>
      <c r="AD106" s="86"/>
      <c r="AE106" s="86"/>
      <c r="AF106" s="84"/>
      <c r="AG106" s="84"/>
      <c r="AH106" s="314"/>
      <c r="AJ106" s="256"/>
      <c r="AL106" s="87"/>
      <c r="AM106" s="88"/>
    </row>
    <row r="107" spans="1:39" ht="24" customHeight="1" thickBot="1" x14ac:dyDescent="0.2">
      <c r="A107" s="473"/>
      <c r="B107" s="474"/>
      <c r="C107" s="250"/>
      <c r="D107" s="467"/>
      <c r="E107" s="467"/>
      <c r="F107" s="467"/>
      <c r="G107" s="467"/>
      <c r="H107" s="467"/>
      <c r="I107" s="467"/>
      <c r="J107" s="467"/>
      <c r="K107" s="467"/>
      <c r="L107" s="467"/>
      <c r="M107" s="467"/>
      <c r="N107" s="467"/>
      <c r="O107" s="467"/>
      <c r="P107" s="467"/>
      <c r="Q107" s="467"/>
      <c r="R107" s="467"/>
      <c r="S107" s="467"/>
      <c r="T107" s="467"/>
      <c r="U107" s="467"/>
      <c r="V107" s="467"/>
      <c r="W107" s="467"/>
      <c r="X107" s="468"/>
      <c r="AB107" s="78"/>
      <c r="AC107" s="86"/>
      <c r="AD107" s="86"/>
      <c r="AE107" s="86"/>
      <c r="AF107" s="84"/>
      <c r="AG107" s="84"/>
      <c r="AH107" s="314"/>
      <c r="AL107" s="87"/>
      <c r="AM107" s="88"/>
    </row>
    <row r="108" spans="1:39" ht="29.25" customHeight="1" x14ac:dyDescent="0.15">
      <c r="A108" s="469"/>
      <c r="B108" s="470"/>
      <c r="C108" s="206" t="s">
        <v>133</v>
      </c>
      <c r="D108" s="215"/>
      <c r="E108" s="204" t="s">
        <v>67</v>
      </c>
      <c r="F108" s="215"/>
      <c r="G108" s="204" t="s">
        <v>86</v>
      </c>
      <c r="H108" s="215"/>
      <c r="I108" s="204" t="s">
        <v>67</v>
      </c>
      <c r="J108" s="215"/>
      <c r="K108" s="205" t="s">
        <v>87</v>
      </c>
      <c r="L108" s="207" t="s">
        <v>68</v>
      </c>
      <c r="M108" s="216"/>
      <c r="N108" s="203" t="s">
        <v>88</v>
      </c>
      <c r="O108" s="215"/>
      <c r="P108" s="203" t="s">
        <v>87</v>
      </c>
      <c r="Q108" s="207" t="s">
        <v>130</v>
      </c>
      <c r="R108" s="249"/>
      <c r="S108" s="203" t="s">
        <v>88</v>
      </c>
      <c r="T108" s="215"/>
      <c r="U108" s="203" t="s">
        <v>87</v>
      </c>
      <c r="V108" s="207" t="s">
        <v>127</v>
      </c>
      <c r="W108" s="217"/>
      <c r="X108" s="208" t="s">
        <v>37</v>
      </c>
      <c r="Z108" s="133"/>
      <c r="AA108" s="132"/>
      <c r="AC108" s="132">
        <f>IF(OR(D108="",F108=""),0,TIME(D108,F108,0))</f>
        <v>0</v>
      </c>
      <c r="AD108" s="132">
        <f>IF(OR(D108="",F108="",H108="",J108=""),0,TIME(H108,J108,0))</f>
        <v>0</v>
      </c>
      <c r="AE108" s="132">
        <f>IF(OR(D108="",F108=""),0,TIME(M108,O108,0))</f>
        <v>0</v>
      </c>
      <c r="AF108" s="137">
        <f>AD108-AC108-AE108</f>
        <v>0</v>
      </c>
      <c r="AG108" s="137">
        <f>TIME(R108,T108,)</f>
        <v>0</v>
      </c>
      <c r="AH108" s="314" t="str">
        <f>IF(AF108&gt;=AG108,"","ERR")</f>
        <v/>
      </c>
    </row>
    <row r="109" spans="1:39" ht="15" customHeight="1" x14ac:dyDescent="0.2">
      <c r="A109" s="471"/>
      <c r="B109" s="472"/>
      <c r="C109" s="417" t="s">
        <v>132</v>
      </c>
      <c r="D109" s="210"/>
      <c r="E109" s="211" t="str">
        <f>IF(AH108="ERR","研修時間を確認してください","")</f>
        <v/>
      </c>
      <c r="F109" s="210"/>
      <c r="G109" s="210"/>
      <c r="H109" s="211"/>
      <c r="I109" s="210"/>
      <c r="J109" s="210"/>
      <c r="K109" s="210"/>
      <c r="L109" s="210"/>
      <c r="M109" s="210"/>
      <c r="N109" s="210"/>
      <c r="O109" s="210"/>
      <c r="P109" s="210"/>
      <c r="Q109" s="212" t="str">
        <f>IF(AH109="ERR","助成対象研修人数を入力してください","")</f>
        <v/>
      </c>
      <c r="R109" s="213"/>
      <c r="S109" s="213"/>
      <c r="T109" s="213"/>
      <c r="U109" s="213"/>
      <c r="V109" s="213"/>
      <c r="W109" s="213"/>
      <c r="X109" s="214"/>
      <c r="AB109" s="78"/>
      <c r="AC109" s="86"/>
      <c r="AD109" s="86"/>
      <c r="AE109" s="86"/>
      <c r="AF109" s="84"/>
      <c r="AG109" s="84"/>
      <c r="AH109" s="314" t="str">
        <f>IF(W108&lt;&gt;"","",IF(R108&lt;&gt;"","ERR",""))</f>
        <v/>
      </c>
      <c r="AJ109" s="256"/>
      <c r="AL109" s="87"/>
      <c r="AM109" s="88"/>
    </row>
    <row r="110" spans="1:39" ht="24" customHeight="1" thickBot="1" x14ac:dyDescent="0.25">
      <c r="A110" s="471"/>
      <c r="B110" s="472"/>
      <c r="C110" s="418"/>
      <c r="D110" s="464"/>
      <c r="E110" s="465"/>
      <c r="F110" s="465"/>
      <c r="G110" s="465"/>
      <c r="H110" s="465"/>
      <c r="I110" s="465"/>
      <c r="J110" s="465"/>
      <c r="K110" s="465"/>
      <c r="L110" s="465"/>
      <c r="M110" s="465"/>
      <c r="N110" s="465"/>
      <c r="O110" s="465"/>
      <c r="P110" s="465"/>
      <c r="Q110" s="465"/>
      <c r="R110" s="465"/>
      <c r="S110" s="465"/>
      <c r="T110" s="465"/>
      <c r="U110" s="465"/>
      <c r="V110" s="465"/>
      <c r="W110" s="465"/>
      <c r="X110" s="466"/>
      <c r="AB110" s="78"/>
      <c r="AC110" s="86"/>
      <c r="AD110" s="86"/>
      <c r="AE110" s="86"/>
      <c r="AF110" s="84"/>
      <c r="AG110" s="84"/>
      <c r="AH110" s="314"/>
      <c r="AJ110" s="256"/>
      <c r="AL110" s="87"/>
      <c r="AM110" s="88"/>
    </row>
    <row r="111" spans="1:39" ht="24" customHeight="1" thickBot="1" x14ac:dyDescent="0.2">
      <c r="A111" s="473"/>
      <c r="B111" s="474"/>
      <c r="C111" s="250"/>
      <c r="D111" s="467"/>
      <c r="E111" s="467"/>
      <c r="F111" s="467"/>
      <c r="G111" s="467"/>
      <c r="H111" s="467"/>
      <c r="I111" s="467"/>
      <c r="J111" s="467"/>
      <c r="K111" s="467"/>
      <c r="L111" s="467"/>
      <c r="M111" s="467"/>
      <c r="N111" s="467"/>
      <c r="O111" s="467"/>
      <c r="P111" s="467"/>
      <c r="Q111" s="467"/>
      <c r="R111" s="467"/>
      <c r="S111" s="467"/>
      <c r="T111" s="467"/>
      <c r="U111" s="467"/>
      <c r="V111" s="467"/>
      <c r="W111" s="467"/>
      <c r="X111" s="468"/>
      <c r="AB111" s="78"/>
      <c r="AC111" s="86"/>
      <c r="AD111" s="86"/>
      <c r="AE111" s="86"/>
      <c r="AF111" s="84"/>
      <c r="AG111" s="84"/>
      <c r="AH111" s="314"/>
      <c r="AL111" s="87"/>
      <c r="AM111" s="88"/>
    </row>
    <row r="112" spans="1:39" ht="29.25" customHeight="1" x14ac:dyDescent="0.15">
      <c r="A112" s="469"/>
      <c r="B112" s="470"/>
      <c r="C112" s="206" t="s">
        <v>133</v>
      </c>
      <c r="D112" s="215"/>
      <c r="E112" s="204" t="s">
        <v>67</v>
      </c>
      <c r="F112" s="215"/>
      <c r="G112" s="204" t="s">
        <v>86</v>
      </c>
      <c r="H112" s="215"/>
      <c r="I112" s="204" t="s">
        <v>67</v>
      </c>
      <c r="J112" s="215"/>
      <c r="K112" s="205" t="s">
        <v>87</v>
      </c>
      <c r="L112" s="207" t="s">
        <v>68</v>
      </c>
      <c r="M112" s="216"/>
      <c r="N112" s="203" t="s">
        <v>88</v>
      </c>
      <c r="O112" s="215"/>
      <c r="P112" s="203" t="s">
        <v>87</v>
      </c>
      <c r="Q112" s="207" t="s">
        <v>130</v>
      </c>
      <c r="R112" s="249"/>
      <c r="S112" s="203" t="s">
        <v>88</v>
      </c>
      <c r="T112" s="215"/>
      <c r="U112" s="203" t="s">
        <v>87</v>
      </c>
      <c r="V112" s="207" t="s">
        <v>127</v>
      </c>
      <c r="W112" s="217"/>
      <c r="X112" s="208" t="s">
        <v>37</v>
      </c>
      <c r="Z112" s="133"/>
      <c r="AA112" s="132"/>
      <c r="AC112" s="132">
        <f>IF(OR(D112="",F112=""),0,TIME(D112,F112,0))</f>
        <v>0</v>
      </c>
      <c r="AD112" s="132">
        <f>IF(OR(D112="",F112="",H112="",J112=""),0,TIME(H112,J112,0))</f>
        <v>0</v>
      </c>
      <c r="AE112" s="132">
        <f>IF(OR(D112="",F112=""),0,TIME(M112,O112,0))</f>
        <v>0</v>
      </c>
      <c r="AF112" s="137">
        <f>AD112-AC112-AE112</f>
        <v>0</v>
      </c>
      <c r="AG112" s="137">
        <f>TIME(R112,T112,)</f>
        <v>0</v>
      </c>
      <c r="AH112" s="314" t="str">
        <f>IF(AF112&gt;=AG112,"","ERR")</f>
        <v/>
      </c>
    </row>
    <row r="113" spans="1:39" ht="15" customHeight="1" x14ac:dyDescent="0.2">
      <c r="A113" s="471"/>
      <c r="B113" s="472"/>
      <c r="C113" s="417" t="s">
        <v>132</v>
      </c>
      <c r="D113" s="210"/>
      <c r="E113" s="211" t="str">
        <f>IF(AH112="ERR","研修時間を確認してください","")</f>
        <v/>
      </c>
      <c r="F113" s="210"/>
      <c r="G113" s="210"/>
      <c r="H113" s="211"/>
      <c r="I113" s="210"/>
      <c r="J113" s="210"/>
      <c r="K113" s="210"/>
      <c r="L113" s="210"/>
      <c r="M113" s="210"/>
      <c r="N113" s="210"/>
      <c r="O113" s="210"/>
      <c r="P113" s="210"/>
      <c r="Q113" s="212" t="str">
        <f>IF(AH113="ERR","助成対象研修人数を入力してください","")</f>
        <v/>
      </c>
      <c r="R113" s="213"/>
      <c r="S113" s="213"/>
      <c r="T113" s="213"/>
      <c r="U113" s="213"/>
      <c r="V113" s="213"/>
      <c r="W113" s="213"/>
      <c r="X113" s="214"/>
      <c r="AB113" s="78"/>
      <c r="AC113" s="86"/>
      <c r="AD113" s="86"/>
      <c r="AE113" s="86"/>
      <c r="AF113" s="84"/>
      <c r="AG113" s="84"/>
      <c r="AH113" s="314" t="str">
        <f>IF(W112&lt;&gt;"","",IF(R112&lt;&gt;"","ERR",""))</f>
        <v/>
      </c>
      <c r="AJ113" s="256"/>
      <c r="AL113" s="87"/>
      <c r="AM113" s="88"/>
    </row>
    <row r="114" spans="1:39" ht="24" customHeight="1" thickBot="1" x14ac:dyDescent="0.25">
      <c r="A114" s="471"/>
      <c r="B114" s="472"/>
      <c r="C114" s="418"/>
      <c r="D114" s="464"/>
      <c r="E114" s="465"/>
      <c r="F114" s="465"/>
      <c r="G114" s="465"/>
      <c r="H114" s="465"/>
      <c r="I114" s="465"/>
      <c r="J114" s="465"/>
      <c r="K114" s="465"/>
      <c r="L114" s="465"/>
      <c r="M114" s="465"/>
      <c r="N114" s="465"/>
      <c r="O114" s="465"/>
      <c r="P114" s="465"/>
      <c r="Q114" s="465"/>
      <c r="R114" s="465"/>
      <c r="S114" s="465"/>
      <c r="T114" s="465"/>
      <c r="U114" s="465"/>
      <c r="V114" s="465"/>
      <c r="W114" s="465"/>
      <c r="X114" s="466"/>
      <c r="AB114" s="78"/>
      <c r="AC114" s="86"/>
      <c r="AD114" s="86"/>
      <c r="AE114" s="86"/>
      <c r="AF114" s="84"/>
      <c r="AG114" s="84"/>
      <c r="AH114" s="314"/>
      <c r="AJ114" s="256"/>
      <c r="AL114" s="87"/>
      <c r="AM114" s="88"/>
    </row>
    <row r="115" spans="1:39" ht="24" customHeight="1" thickBot="1" x14ac:dyDescent="0.2">
      <c r="A115" s="473"/>
      <c r="B115" s="474"/>
      <c r="C115" s="250"/>
      <c r="D115" s="467"/>
      <c r="E115" s="467"/>
      <c r="F115" s="467"/>
      <c r="G115" s="467"/>
      <c r="H115" s="467"/>
      <c r="I115" s="467"/>
      <c r="J115" s="467"/>
      <c r="K115" s="467"/>
      <c r="L115" s="467"/>
      <c r="M115" s="467"/>
      <c r="N115" s="467"/>
      <c r="O115" s="467"/>
      <c r="P115" s="467"/>
      <c r="Q115" s="467"/>
      <c r="R115" s="467"/>
      <c r="S115" s="467"/>
      <c r="T115" s="467"/>
      <c r="U115" s="467"/>
      <c r="V115" s="467"/>
      <c r="W115" s="467"/>
      <c r="X115" s="468"/>
      <c r="AB115" s="78"/>
      <c r="AC115" s="86"/>
      <c r="AD115" s="86"/>
      <c r="AE115" s="86"/>
      <c r="AF115" s="84"/>
      <c r="AG115" s="84"/>
      <c r="AH115" s="314"/>
      <c r="AL115" s="87"/>
      <c r="AM115" s="88"/>
    </row>
    <row r="116" spans="1:39" ht="29.25" customHeight="1" x14ac:dyDescent="0.15">
      <c r="A116" s="469"/>
      <c r="B116" s="470"/>
      <c r="C116" s="206" t="s">
        <v>133</v>
      </c>
      <c r="D116" s="215"/>
      <c r="E116" s="204" t="s">
        <v>67</v>
      </c>
      <c r="F116" s="215"/>
      <c r="G116" s="204" t="s">
        <v>86</v>
      </c>
      <c r="H116" s="215"/>
      <c r="I116" s="204" t="s">
        <v>67</v>
      </c>
      <c r="J116" s="215"/>
      <c r="K116" s="205" t="s">
        <v>87</v>
      </c>
      <c r="L116" s="207" t="s">
        <v>68</v>
      </c>
      <c r="M116" s="216"/>
      <c r="N116" s="203" t="s">
        <v>88</v>
      </c>
      <c r="O116" s="215"/>
      <c r="P116" s="203" t="s">
        <v>87</v>
      </c>
      <c r="Q116" s="207" t="s">
        <v>130</v>
      </c>
      <c r="R116" s="249"/>
      <c r="S116" s="203" t="s">
        <v>88</v>
      </c>
      <c r="T116" s="215"/>
      <c r="U116" s="203" t="s">
        <v>87</v>
      </c>
      <c r="V116" s="207" t="s">
        <v>127</v>
      </c>
      <c r="W116" s="217"/>
      <c r="X116" s="208" t="s">
        <v>37</v>
      </c>
      <c r="Z116" s="133"/>
      <c r="AA116" s="132"/>
      <c r="AC116" s="132">
        <f>IF(OR(D116="",F116=""),0,TIME(D116,F116,0))</f>
        <v>0</v>
      </c>
      <c r="AD116" s="132">
        <f>IF(OR(D116="",F116="",H116="",J116=""),0,TIME(H116,J116,0))</f>
        <v>0</v>
      </c>
      <c r="AE116" s="132">
        <f>IF(OR(D116="",F116=""),0,TIME(M116,O116,0))</f>
        <v>0</v>
      </c>
      <c r="AF116" s="137">
        <f>AD116-AC116-AE116</f>
        <v>0</v>
      </c>
      <c r="AG116" s="137">
        <f>TIME(R116,T116,)</f>
        <v>0</v>
      </c>
      <c r="AH116" s="314" t="str">
        <f>IF(AF116&gt;=AG116,"","ERR")</f>
        <v/>
      </c>
    </row>
    <row r="117" spans="1:39" ht="15" customHeight="1" x14ac:dyDescent="0.2">
      <c r="A117" s="471"/>
      <c r="B117" s="472"/>
      <c r="C117" s="417" t="s">
        <v>132</v>
      </c>
      <c r="D117" s="210"/>
      <c r="E117" s="211" t="str">
        <f>IF(AH116="ERR","研修時間を確認してください","")</f>
        <v/>
      </c>
      <c r="F117" s="210"/>
      <c r="G117" s="210"/>
      <c r="H117" s="211"/>
      <c r="I117" s="210"/>
      <c r="J117" s="210"/>
      <c r="K117" s="210"/>
      <c r="L117" s="210"/>
      <c r="M117" s="210"/>
      <c r="N117" s="210"/>
      <c r="O117" s="210"/>
      <c r="P117" s="210"/>
      <c r="Q117" s="212" t="str">
        <f>IF(AH117="ERR","助成対象研修人数を入力してください","")</f>
        <v/>
      </c>
      <c r="R117" s="213"/>
      <c r="S117" s="213"/>
      <c r="T117" s="213"/>
      <c r="U117" s="213"/>
      <c r="V117" s="213"/>
      <c r="W117" s="213"/>
      <c r="X117" s="214"/>
      <c r="AB117" s="78"/>
      <c r="AC117" s="86"/>
      <c r="AD117" s="86"/>
      <c r="AE117" s="86"/>
      <c r="AF117" s="84"/>
      <c r="AG117" s="84"/>
      <c r="AH117" s="314" t="str">
        <f>IF(W116&lt;&gt;"","",IF(R116&lt;&gt;"","ERR",""))</f>
        <v/>
      </c>
      <c r="AJ117" s="256"/>
      <c r="AL117" s="87"/>
      <c r="AM117" s="88"/>
    </row>
    <row r="118" spans="1:39" ht="24" customHeight="1" thickBot="1" x14ac:dyDescent="0.25">
      <c r="A118" s="471"/>
      <c r="B118" s="472"/>
      <c r="C118" s="418"/>
      <c r="D118" s="464"/>
      <c r="E118" s="465"/>
      <c r="F118" s="465"/>
      <c r="G118" s="465"/>
      <c r="H118" s="465"/>
      <c r="I118" s="465"/>
      <c r="J118" s="465"/>
      <c r="K118" s="465"/>
      <c r="L118" s="465"/>
      <c r="M118" s="465"/>
      <c r="N118" s="465"/>
      <c r="O118" s="465"/>
      <c r="P118" s="465"/>
      <c r="Q118" s="465"/>
      <c r="R118" s="465"/>
      <c r="S118" s="465"/>
      <c r="T118" s="465"/>
      <c r="U118" s="465"/>
      <c r="V118" s="465"/>
      <c r="W118" s="465"/>
      <c r="X118" s="466"/>
      <c r="AB118" s="78"/>
      <c r="AC118" s="86"/>
      <c r="AD118" s="86"/>
      <c r="AE118" s="86"/>
      <c r="AF118" s="84"/>
      <c r="AG118" s="84"/>
      <c r="AH118" s="314"/>
      <c r="AJ118" s="256"/>
      <c r="AL118" s="87"/>
      <c r="AM118" s="88"/>
    </row>
    <row r="119" spans="1:39" ht="24" customHeight="1" thickBot="1" x14ac:dyDescent="0.2">
      <c r="A119" s="473"/>
      <c r="B119" s="474"/>
      <c r="C119" s="250"/>
      <c r="D119" s="467"/>
      <c r="E119" s="467"/>
      <c r="F119" s="467"/>
      <c r="G119" s="467"/>
      <c r="H119" s="467"/>
      <c r="I119" s="467"/>
      <c r="J119" s="467"/>
      <c r="K119" s="467"/>
      <c r="L119" s="467"/>
      <c r="M119" s="467"/>
      <c r="N119" s="467"/>
      <c r="O119" s="467"/>
      <c r="P119" s="467"/>
      <c r="Q119" s="467"/>
      <c r="R119" s="467"/>
      <c r="S119" s="467"/>
      <c r="T119" s="467"/>
      <c r="U119" s="467"/>
      <c r="V119" s="467"/>
      <c r="W119" s="467"/>
      <c r="X119" s="468"/>
      <c r="AB119" s="78"/>
      <c r="AC119" s="86"/>
      <c r="AD119" s="86"/>
      <c r="AE119" s="86"/>
      <c r="AF119" s="84"/>
      <c r="AG119" s="84"/>
      <c r="AH119" s="314"/>
      <c r="AL119" s="87"/>
      <c r="AM119" s="88"/>
    </row>
    <row r="120" spans="1:39" ht="29.25" customHeight="1" x14ac:dyDescent="0.15">
      <c r="A120" s="469"/>
      <c r="B120" s="470"/>
      <c r="C120" s="206" t="s">
        <v>133</v>
      </c>
      <c r="D120" s="215"/>
      <c r="E120" s="204" t="s">
        <v>67</v>
      </c>
      <c r="F120" s="215"/>
      <c r="G120" s="204" t="s">
        <v>86</v>
      </c>
      <c r="H120" s="215"/>
      <c r="I120" s="204" t="s">
        <v>67</v>
      </c>
      <c r="J120" s="215"/>
      <c r="K120" s="205" t="s">
        <v>87</v>
      </c>
      <c r="L120" s="207" t="s">
        <v>68</v>
      </c>
      <c r="M120" s="216"/>
      <c r="N120" s="203" t="s">
        <v>88</v>
      </c>
      <c r="O120" s="215"/>
      <c r="P120" s="203" t="s">
        <v>87</v>
      </c>
      <c r="Q120" s="207" t="s">
        <v>130</v>
      </c>
      <c r="R120" s="249"/>
      <c r="S120" s="203" t="s">
        <v>88</v>
      </c>
      <c r="T120" s="215"/>
      <c r="U120" s="203" t="s">
        <v>87</v>
      </c>
      <c r="V120" s="207" t="s">
        <v>127</v>
      </c>
      <c r="W120" s="217"/>
      <c r="X120" s="208" t="s">
        <v>37</v>
      </c>
      <c r="Z120" s="133"/>
      <c r="AA120" s="132"/>
      <c r="AC120" s="132">
        <f>IF(OR(D120="",F120=""),0,TIME(D120,F120,0))</f>
        <v>0</v>
      </c>
      <c r="AD120" s="132">
        <f>IF(OR(D120="",F120="",H120="",J120=""),0,TIME(H120,J120,0))</f>
        <v>0</v>
      </c>
      <c r="AE120" s="132">
        <f>IF(OR(D120="",F120=""),0,TIME(M120,O120,0))</f>
        <v>0</v>
      </c>
      <c r="AF120" s="137">
        <f>AD120-AC120-AE120</f>
        <v>0</v>
      </c>
      <c r="AG120" s="137">
        <f>TIME(R120,T120,)</f>
        <v>0</v>
      </c>
      <c r="AH120" s="314" t="str">
        <f>IF(AF120&gt;=AG120,"","ERR")</f>
        <v/>
      </c>
    </row>
    <row r="121" spans="1:39" ht="15" customHeight="1" x14ac:dyDescent="0.2">
      <c r="A121" s="471"/>
      <c r="B121" s="472"/>
      <c r="C121" s="417" t="s">
        <v>132</v>
      </c>
      <c r="D121" s="210"/>
      <c r="E121" s="211" t="str">
        <f>IF(AH120="ERR","研修時間を確認してください","")</f>
        <v/>
      </c>
      <c r="F121" s="210"/>
      <c r="G121" s="210"/>
      <c r="H121" s="211"/>
      <c r="I121" s="210"/>
      <c r="J121" s="210"/>
      <c r="K121" s="210"/>
      <c r="L121" s="210"/>
      <c r="M121" s="210"/>
      <c r="N121" s="210"/>
      <c r="O121" s="210"/>
      <c r="P121" s="210"/>
      <c r="Q121" s="212" t="str">
        <f>IF(AH121="ERR","助成対象研修人数を入力してください","")</f>
        <v/>
      </c>
      <c r="R121" s="213"/>
      <c r="S121" s="213"/>
      <c r="T121" s="213"/>
      <c r="U121" s="213"/>
      <c r="V121" s="213"/>
      <c r="W121" s="213"/>
      <c r="X121" s="214"/>
      <c r="AB121" s="78"/>
      <c r="AC121" s="86"/>
      <c r="AD121" s="86"/>
      <c r="AE121" s="86"/>
      <c r="AF121" s="84"/>
      <c r="AG121" s="84"/>
      <c r="AH121" s="314" t="str">
        <f>IF(W120&lt;&gt;"","",IF(R120&lt;&gt;"","ERR",""))</f>
        <v/>
      </c>
      <c r="AJ121" s="256"/>
      <c r="AL121" s="87"/>
      <c r="AM121" s="88"/>
    </row>
    <row r="122" spans="1:39" ht="24" customHeight="1" thickBot="1" x14ac:dyDescent="0.25">
      <c r="A122" s="471"/>
      <c r="B122" s="472"/>
      <c r="C122" s="418"/>
      <c r="D122" s="464"/>
      <c r="E122" s="465"/>
      <c r="F122" s="465"/>
      <c r="G122" s="465"/>
      <c r="H122" s="465"/>
      <c r="I122" s="465"/>
      <c r="J122" s="465"/>
      <c r="K122" s="465"/>
      <c r="L122" s="465"/>
      <c r="M122" s="465"/>
      <c r="N122" s="465"/>
      <c r="O122" s="465"/>
      <c r="P122" s="465"/>
      <c r="Q122" s="465"/>
      <c r="R122" s="465"/>
      <c r="S122" s="465"/>
      <c r="T122" s="465"/>
      <c r="U122" s="465"/>
      <c r="V122" s="465"/>
      <c r="W122" s="465"/>
      <c r="X122" s="466"/>
      <c r="AB122" s="78"/>
      <c r="AC122" s="86"/>
      <c r="AD122" s="86"/>
      <c r="AE122" s="86"/>
      <c r="AF122" s="84"/>
      <c r="AG122" s="84"/>
      <c r="AH122" s="314"/>
      <c r="AJ122" s="256"/>
      <c r="AL122" s="87"/>
      <c r="AM122" s="88"/>
    </row>
    <row r="123" spans="1:39" ht="24" customHeight="1" thickBot="1" x14ac:dyDescent="0.2">
      <c r="A123" s="473"/>
      <c r="B123" s="474"/>
      <c r="C123" s="250"/>
      <c r="D123" s="467"/>
      <c r="E123" s="467"/>
      <c r="F123" s="467"/>
      <c r="G123" s="467"/>
      <c r="H123" s="467"/>
      <c r="I123" s="467"/>
      <c r="J123" s="467"/>
      <c r="K123" s="467"/>
      <c r="L123" s="467"/>
      <c r="M123" s="467"/>
      <c r="N123" s="467"/>
      <c r="O123" s="467"/>
      <c r="P123" s="467"/>
      <c r="Q123" s="467"/>
      <c r="R123" s="467"/>
      <c r="S123" s="467"/>
      <c r="T123" s="467"/>
      <c r="U123" s="467"/>
      <c r="V123" s="467"/>
      <c r="W123" s="467"/>
      <c r="X123" s="468"/>
      <c r="AB123" s="78"/>
      <c r="AC123" s="86"/>
      <c r="AD123" s="86"/>
      <c r="AE123" s="86"/>
      <c r="AF123" s="84"/>
      <c r="AG123" s="84"/>
      <c r="AH123" s="314"/>
      <c r="AL123" s="87"/>
      <c r="AM123" s="88"/>
    </row>
    <row r="124" spans="1:39" ht="29.25" customHeight="1" x14ac:dyDescent="0.15">
      <c r="A124" s="469"/>
      <c r="B124" s="470"/>
      <c r="C124" s="206" t="s">
        <v>133</v>
      </c>
      <c r="D124" s="215"/>
      <c r="E124" s="204" t="s">
        <v>67</v>
      </c>
      <c r="F124" s="215"/>
      <c r="G124" s="204" t="s">
        <v>86</v>
      </c>
      <c r="H124" s="215"/>
      <c r="I124" s="204" t="s">
        <v>67</v>
      </c>
      <c r="J124" s="215"/>
      <c r="K124" s="205" t="s">
        <v>87</v>
      </c>
      <c r="L124" s="207" t="s">
        <v>68</v>
      </c>
      <c r="M124" s="216"/>
      <c r="N124" s="203" t="s">
        <v>88</v>
      </c>
      <c r="O124" s="215"/>
      <c r="P124" s="203" t="s">
        <v>87</v>
      </c>
      <c r="Q124" s="207" t="s">
        <v>130</v>
      </c>
      <c r="R124" s="249"/>
      <c r="S124" s="203" t="s">
        <v>88</v>
      </c>
      <c r="T124" s="215"/>
      <c r="U124" s="203" t="s">
        <v>87</v>
      </c>
      <c r="V124" s="207" t="s">
        <v>127</v>
      </c>
      <c r="W124" s="217"/>
      <c r="X124" s="208" t="s">
        <v>37</v>
      </c>
      <c r="Z124" s="133"/>
      <c r="AA124" s="132"/>
      <c r="AC124" s="132">
        <f>IF(OR(D124="",F124=""),0,TIME(D124,F124,0))</f>
        <v>0</v>
      </c>
      <c r="AD124" s="132">
        <f>IF(OR(D124="",F124="",H124="",J124=""),0,TIME(H124,J124,0))</f>
        <v>0</v>
      </c>
      <c r="AE124" s="132">
        <f>IF(OR(D124="",F124=""),0,TIME(M124,O124,0))</f>
        <v>0</v>
      </c>
      <c r="AF124" s="137">
        <f>AD124-AC124-AE124</f>
        <v>0</v>
      </c>
      <c r="AG124" s="137">
        <f>TIME(R124,T124,)</f>
        <v>0</v>
      </c>
      <c r="AH124" s="314" t="str">
        <f>IF(AF124&gt;=AG124,"","ERR")</f>
        <v/>
      </c>
    </row>
    <row r="125" spans="1:39" ht="15" customHeight="1" x14ac:dyDescent="0.2">
      <c r="A125" s="471"/>
      <c r="B125" s="472"/>
      <c r="C125" s="417" t="s">
        <v>132</v>
      </c>
      <c r="D125" s="210"/>
      <c r="E125" s="211" t="str">
        <f>IF(AH124="ERR","研修時間を確認してください","")</f>
        <v/>
      </c>
      <c r="F125" s="210"/>
      <c r="G125" s="210"/>
      <c r="H125" s="211"/>
      <c r="I125" s="210"/>
      <c r="J125" s="210"/>
      <c r="K125" s="210"/>
      <c r="L125" s="210"/>
      <c r="M125" s="210"/>
      <c r="N125" s="210"/>
      <c r="O125" s="210"/>
      <c r="P125" s="210"/>
      <c r="Q125" s="212" t="str">
        <f>IF(AH125="ERR","助成対象研修人数を入力してください","")</f>
        <v/>
      </c>
      <c r="R125" s="213"/>
      <c r="S125" s="213"/>
      <c r="T125" s="213"/>
      <c r="U125" s="213"/>
      <c r="V125" s="213"/>
      <c r="W125" s="213"/>
      <c r="X125" s="214"/>
      <c r="AB125" s="78"/>
      <c r="AC125" s="86"/>
      <c r="AD125" s="86"/>
      <c r="AE125" s="86"/>
      <c r="AF125" s="84"/>
      <c r="AG125" s="84"/>
      <c r="AH125" s="314" t="str">
        <f>IF(W124&lt;&gt;"","",IF(R124&lt;&gt;"","ERR",""))</f>
        <v/>
      </c>
      <c r="AJ125" s="256"/>
      <c r="AL125" s="87"/>
      <c r="AM125" s="88"/>
    </row>
    <row r="126" spans="1:39" ht="24" customHeight="1" thickBot="1" x14ac:dyDescent="0.25">
      <c r="A126" s="471"/>
      <c r="B126" s="472"/>
      <c r="C126" s="418"/>
      <c r="D126" s="464"/>
      <c r="E126" s="465"/>
      <c r="F126" s="465"/>
      <c r="G126" s="465"/>
      <c r="H126" s="465"/>
      <c r="I126" s="465"/>
      <c r="J126" s="465"/>
      <c r="K126" s="465"/>
      <c r="L126" s="465"/>
      <c r="M126" s="465"/>
      <c r="N126" s="465"/>
      <c r="O126" s="465"/>
      <c r="P126" s="465"/>
      <c r="Q126" s="465"/>
      <c r="R126" s="465"/>
      <c r="S126" s="465"/>
      <c r="T126" s="465"/>
      <c r="U126" s="465"/>
      <c r="V126" s="465"/>
      <c r="W126" s="465"/>
      <c r="X126" s="466"/>
      <c r="AB126" s="78"/>
      <c r="AC126" s="86"/>
      <c r="AD126" s="86"/>
      <c r="AE126" s="86"/>
      <c r="AF126" s="84"/>
      <c r="AG126" s="84"/>
      <c r="AH126" s="314"/>
      <c r="AJ126" s="256"/>
      <c r="AL126" s="87"/>
      <c r="AM126" s="88"/>
    </row>
    <row r="127" spans="1:39" ht="24" customHeight="1" thickBot="1" x14ac:dyDescent="0.2">
      <c r="A127" s="473"/>
      <c r="B127" s="474"/>
      <c r="C127" s="250"/>
      <c r="D127" s="467"/>
      <c r="E127" s="467"/>
      <c r="F127" s="467"/>
      <c r="G127" s="467"/>
      <c r="H127" s="467"/>
      <c r="I127" s="467"/>
      <c r="J127" s="467"/>
      <c r="K127" s="467"/>
      <c r="L127" s="467"/>
      <c r="M127" s="467"/>
      <c r="N127" s="467"/>
      <c r="O127" s="467"/>
      <c r="P127" s="467"/>
      <c r="Q127" s="467"/>
      <c r="R127" s="467"/>
      <c r="S127" s="467"/>
      <c r="T127" s="467"/>
      <c r="U127" s="467"/>
      <c r="V127" s="467"/>
      <c r="W127" s="467"/>
      <c r="X127" s="468"/>
      <c r="AB127" s="78"/>
      <c r="AC127" s="86"/>
      <c r="AD127" s="86"/>
      <c r="AE127" s="86"/>
      <c r="AF127" s="84"/>
      <c r="AG127" s="84"/>
      <c r="AH127" s="314"/>
      <c r="AL127" s="87"/>
      <c r="AM127" s="88"/>
    </row>
    <row r="128" spans="1:39" ht="29.25" customHeight="1" x14ac:dyDescent="0.15">
      <c r="A128" s="469"/>
      <c r="B128" s="470"/>
      <c r="C128" s="206" t="s">
        <v>133</v>
      </c>
      <c r="D128" s="215"/>
      <c r="E128" s="204" t="s">
        <v>67</v>
      </c>
      <c r="F128" s="215"/>
      <c r="G128" s="204" t="s">
        <v>86</v>
      </c>
      <c r="H128" s="215"/>
      <c r="I128" s="204" t="s">
        <v>67</v>
      </c>
      <c r="J128" s="215"/>
      <c r="K128" s="205" t="s">
        <v>87</v>
      </c>
      <c r="L128" s="207" t="s">
        <v>68</v>
      </c>
      <c r="M128" s="216"/>
      <c r="N128" s="203" t="s">
        <v>88</v>
      </c>
      <c r="O128" s="215"/>
      <c r="P128" s="203" t="s">
        <v>87</v>
      </c>
      <c r="Q128" s="207" t="s">
        <v>130</v>
      </c>
      <c r="R128" s="249"/>
      <c r="S128" s="203" t="s">
        <v>88</v>
      </c>
      <c r="T128" s="215"/>
      <c r="U128" s="203" t="s">
        <v>87</v>
      </c>
      <c r="V128" s="207" t="s">
        <v>127</v>
      </c>
      <c r="W128" s="217"/>
      <c r="X128" s="208" t="s">
        <v>37</v>
      </c>
      <c r="Z128" s="133"/>
      <c r="AA128" s="132"/>
      <c r="AC128" s="132">
        <f>IF(OR(D128="",F128=""),0,TIME(D128,F128,0))</f>
        <v>0</v>
      </c>
      <c r="AD128" s="132">
        <f>IF(OR(D128="",F128="",H128="",J128=""),0,TIME(H128,J128,0))</f>
        <v>0</v>
      </c>
      <c r="AE128" s="132">
        <f>IF(OR(D128="",F128=""),0,TIME(M128,O128,0))</f>
        <v>0</v>
      </c>
      <c r="AF128" s="137">
        <f>AD128-AC128-AE128</f>
        <v>0</v>
      </c>
      <c r="AG128" s="137">
        <f>TIME(R128,T128,)</f>
        <v>0</v>
      </c>
      <c r="AH128" s="314" t="str">
        <f>IF(AF128&gt;=AG128,"","ERR")</f>
        <v/>
      </c>
    </row>
    <row r="129" spans="1:39" ht="15" customHeight="1" x14ac:dyDescent="0.2">
      <c r="A129" s="471"/>
      <c r="B129" s="472"/>
      <c r="C129" s="417" t="s">
        <v>132</v>
      </c>
      <c r="D129" s="210"/>
      <c r="E129" s="211" t="str">
        <f>IF(AH128="ERR","研修時間を確認してください","")</f>
        <v/>
      </c>
      <c r="F129" s="210"/>
      <c r="G129" s="210"/>
      <c r="H129" s="211"/>
      <c r="I129" s="210"/>
      <c r="J129" s="210"/>
      <c r="K129" s="210"/>
      <c r="L129" s="210"/>
      <c r="M129" s="210"/>
      <c r="N129" s="210"/>
      <c r="O129" s="210"/>
      <c r="P129" s="210"/>
      <c r="Q129" s="212" t="str">
        <f>IF(AH129="ERR","助成対象研修人数を入力してください","")</f>
        <v/>
      </c>
      <c r="R129" s="213"/>
      <c r="S129" s="213"/>
      <c r="T129" s="213"/>
      <c r="U129" s="213"/>
      <c r="V129" s="213"/>
      <c r="W129" s="213"/>
      <c r="X129" s="214"/>
      <c r="AB129" s="78"/>
      <c r="AC129" s="86"/>
      <c r="AD129" s="86"/>
      <c r="AE129" s="86"/>
      <c r="AF129" s="84"/>
      <c r="AG129" s="84"/>
      <c r="AH129" s="314" t="str">
        <f>IF(W128&lt;&gt;"","",IF(R128&lt;&gt;"","ERR",""))</f>
        <v/>
      </c>
      <c r="AJ129" s="256"/>
      <c r="AL129" s="87"/>
      <c r="AM129" s="88"/>
    </row>
    <row r="130" spans="1:39" ht="24" customHeight="1" thickBot="1" x14ac:dyDescent="0.25">
      <c r="A130" s="471"/>
      <c r="B130" s="472"/>
      <c r="C130" s="418"/>
      <c r="D130" s="464"/>
      <c r="E130" s="465"/>
      <c r="F130" s="465"/>
      <c r="G130" s="465"/>
      <c r="H130" s="465"/>
      <c r="I130" s="465"/>
      <c r="J130" s="465"/>
      <c r="K130" s="465"/>
      <c r="L130" s="465"/>
      <c r="M130" s="465"/>
      <c r="N130" s="465"/>
      <c r="O130" s="465"/>
      <c r="P130" s="465"/>
      <c r="Q130" s="465"/>
      <c r="R130" s="465"/>
      <c r="S130" s="465"/>
      <c r="T130" s="465"/>
      <c r="U130" s="465"/>
      <c r="V130" s="465"/>
      <c r="W130" s="465"/>
      <c r="X130" s="466"/>
      <c r="AB130" s="78"/>
      <c r="AC130" s="86"/>
      <c r="AD130" s="86"/>
      <c r="AE130" s="86"/>
      <c r="AF130" s="84"/>
      <c r="AG130" s="84"/>
      <c r="AH130" s="314"/>
      <c r="AJ130" s="256"/>
      <c r="AL130" s="87"/>
      <c r="AM130" s="88"/>
    </row>
    <row r="131" spans="1:39" ht="24" customHeight="1" thickBot="1" x14ac:dyDescent="0.2">
      <c r="A131" s="473"/>
      <c r="B131" s="474"/>
      <c r="C131" s="250"/>
      <c r="D131" s="467"/>
      <c r="E131" s="467"/>
      <c r="F131" s="467"/>
      <c r="G131" s="467"/>
      <c r="H131" s="467"/>
      <c r="I131" s="467"/>
      <c r="J131" s="467"/>
      <c r="K131" s="467"/>
      <c r="L131" s="467"/>
      <c r="M131" s="467"/>
      <c r="N131" s="467"/>
      <c r="O131" s="467"/>
      <c r="P131" s="467"/>
      <c r="Q131" s="467"/>
      <c r="R131" s="467"/>
      <c r="S131" s="467"/>
      <c r="T131" s="467"/>
      <c r="U131" s="467"/>
      <c r="V131" s="467"/>
      <c r="W131" s="467"/>
      <c r="X131" s="468"/>
      <c r="AB131" s="78"/>
      <c r="AC131" s="86"/>
      <c r="AD131" s="86"/>
      <c r="AE131" s="86"/>
      <c r="AF131" s="84"/>
      <c r="AG131" s="84"/>
      <c r="AH131" s="314"/>
      <c r="AL131" s="87"/>
      <c r="AM131" s="88"/>
    </row>
    <row r="132" spans="1:39" ht="14.25" customHeight="1" x14ac:dyDescent="0.15">
      <c r="A132" s="420" t="s">
        <v>100</v>
      </c>
      <c r="B132" s="420"/>
      <c r="C132" s="148">
        <f>IF(SUMIF($W$92:$W$128,1,$AG$92:$AG$128)=0,0,SUMIF($W$92:$W$128,1,$AG$92:$AG$128))</f>
        <v>0</v>
      </c>
      <c r="D132" s="148"/>
      <c r="E132" s="420" t="s">
        <v>90</v>
      </c>
      <c r="F132" s="420"/>
      <c r="G132" s="419">
        <f>IF(SUMIF($W$92:$W$128,2,$AG$92:$AG$128)=0,0,SUMIF($W$92:$W$128,2,$AG$92:$AG$128))</f>
        <v>0</v>
      </c>
      <c r="H132" s="419"/>
      <c r="I132" s="420" t="s">
        <v>91</v>
      </c>
      <c r="J132" s="420"/>
      <c r="K132" s="419">
        <f>IF(SUMIF($W$92:$W$128,3,$AG$92:$AG$128)=0,0,SUMIF($W$92:$W$128,3,$AG$92:$AG$128))</f>
        <v>0</v>
      </c>
      <c r="L132" s="419"/>
      <c r="M132" s="147" t="s">
        <v>16</v>
      </c>
      <c r="N132" s="419">
        <f>SUM($C$132,$G$132,$K$132)</f>
        <v>0</v>
      </c>
      <c r="O132" s="419"/>
      <c r="P132" s="141"/>
      <c r="Q132" s="141"/>
      <c r="R132" s="141"/>
      <c r="S132" s="141"/>
      <c r="T132" s="141"/>
      <c r="U132" s="141"/>
      <c r="V132" s="141"/>
      <c r="W132" s="141"/>
      <c r="X132" s="141"/>
      <c r="AB132" s="78"/>
      <c r="AC132" s="85"/>
      <c r="AD132" s="86"/>
      <c r="AE132" s="86"/>
      <c r="AF132" s="86"/>
      <c r="AG132" s="86"/>
      <c r="AH132" s="86"/>
      <c r="AI132" s="84"/>
      <c r="AJ132" s="315"/>
    </row>
    <row r="133" spans="1:39" ht="23.25" customHeight="1" x14ac:dyDescent="0.15">
      <c r="A133" s="126"/>
      <c r="B133" s="126"/>
      <c r="C133" s="139"/>
      <c r="D133" s="139"/>
      <c r="E133" s="139"/>
      <c r="F133" s="139"/>
      <c r="G133" s="139"/>
      <c r="H133" s="139"/>
      <c r="I133" s="140"/>
      <c r="J133" s="140"/>
      <c r="K133" s="140"/>
      <c r="L133" s="530" t="str">
        <f>$K$6</f>
        <v>（ 　　年　　月 ）</v>
      </c>
      <c r="M133" s="530"/>
      <c r="N133" s="530"/>
      <c r="O133" s="530"/>
      <c r="P133" s="530"/>
      <c r="Q133" s="530"/>
      <c r="R133" s="144" t="s">
        <v>95</v>
      </c>
      <c r="S133" s="149"/>
      <c r="T133" s="149"/>
      <c r="U133" s="149"/>
      <c r="V133" s="421" t="str">
        <f>$R$6</f>
        <v/>
      </c>
      <c r="W133" s="421"/>
      <c r="X133" s="421"/>
      <c r="AB133" s="78"/>
      <c r="AC133" s="86"/>
      <c r="AD133" s="86"/>
      <c r="AE133" s="86"/>
      <c r="AF133" s="137"/>
      <c r="AG133" s="137"/>
      <c r="AH133" s="314"/>
      <c r="AL133" s="87"/>
      <c r="AM133" s="88"/>
    </row>
    <row r="134" spans="1:39" ht="29.25" customHeight="1" x14ac:dyDescent="0.15">
      <c r="A134" s="469"/>
      <c r="B134" s="470"/>
      <c r="C134" s="206" t="s">
        <v>133</v>
      </c>
      <c r="D134" s="215"/>
      <c r="E134" s="204" t="s">
        <v>67</v>
      </c>
      <c r="F134" s="215"/>
      <c r="G134" s="204" t="s">
        <v>86</v>
      </c>
      <c r="H134" s="215"/>
      <c r="I134" s="204" t="s">
        <v>67</v>
      </c>
      <c r="J134" s="215"/>
      <c r="K134" s="205" t="s">
        <v>87</v>
      </c>
      <c r="L134" s="207" t="s">
        <v>68</v>
      </c>
      <c r="M134" s="216"/>
      <c r="N134" s="203" t="s">
        <v>88</v>
      </c>
      <c r="O134" s="215"/>
      <c r="P134" s="203" t="s">
        <v>87</v>
      </c>
      <c r="Q134" s="207" t="s">
        <v>130</v>
      </c>
      <c r="R134" s="249"/>
      <c r="S134" s="203" t="s">
        <v>88</v>
      </c>
      <c r="T134" s="215"/>
      <c r="U134" s="203" t="s">
        <v>87</v>
      </c>
      <c r="V134" s="207" t="s">
        <v>127</v>
      </c>
      <c r="W134" s="217"/>
      <c r="X134" s="208" t="s">
        <v>37</v>
      </c>
      <c r="Z134" s="133"/>
      <c r="AA134" s="132"/>
      <c r="AC134" s="132">
        <f>IF(OR(D134="",F134=""),0,TIME(D134,F134,0))</f>
        <v>0</v>
      </c>
      <c r="AD134" s="132">
        <f>IF(OR(D134="",F134="",H134="",J134=""),0,TIME(H134,J134,0))</f>
        <v>0</v>
      </c>
      <c r="AE134" s="132">
        <f>IF(OR(D134="",F134=""),0,TIME(M134,O134,0))</f>
        <v>0</v>
      </c>
      <c r="AF134" s="137">
        <f>AD134-AC134-AE134</f>
        <v>0</v>
      </c>
      <c r="AG134" s="137">
        <f>TIME(R134,T134,)</f>
        <v>0</v>
      </c>
      <c r="AH134" s="314" t="str">
        <f>IF(AF134&gt;=AG134,"","ERR")</f>
        <v/>
      </c>
    </row>
    <row r="135" spans="1:39" ht="15" customHeight="1" x14ac:dyDescent="0.2">
      <c r="A135" s="471"/>
      <c r="B135" s="472"/>
      <c r="C135" s="417" t="s">
        <v>132</v>
      </c>
      <c r="D135" s="210"/>
      <c r="E135" s="211" t="str">
        <f>IF(AH134="ERR","研修時間を確認してください","")</f>
        <v/>
      </c>
      <c r="F135" s="210"/>
      <c r="G135" s="210"/>
      <c r="H135" s="211"/>
      <c r="I135" s="210"/>
      <c r="J135" s="210"/>
      <c r="K135" s="210"/>
      <c r="L135" s="210"/>
      <c r="M135" s="210"/>
      <c r="N135" s="210"/>
      <c r="O135" s="210"/>
      <c r="P135" s="210"/>
      <c r="Q135" s="212" t="str">
        <f>IF(AH135="ERR","助成対象研修人数を入力してください","")</f>
        <v/>
      </c>
      <c r="R135" s="213"/>
      <c r="S135" s="213"/>
      <c r="T135" s="213"/>
      <c r="U135" s="213"/>
      <c r="V135" s="213"/>
      <c r="W135" s="213"/>
      <c r="X135" s="214"/>
      <c r="AB135" s="78"/>
      <c r="AC135" s="86"/>
      <c r="AD135" s="86"/>
      <c r="AE135" s="86"/>
      <c r="AF135" s="84"/>
      <c r="AG135" s="84"/>
      <c r="AH135" s="314" t="str">
        <f>IF(W134&lt;&gt;"","",IF(R134&lt;&gt;"","ERR",""))</f>
        <v/>
      </c>
      <c r="AJ135" s="256"/>
      <c r="AL135" s="87"/>
      <c r="AM135" s="88"/>
    </row>
    <row r="136" spans="1:39" ht="24" customHeight="1" thickBot="1" x14ac:dyDescent="0.25">
      <c r="A136" s="471"/>
      <c r="B136" s="472"/>
      <c r="C136" s="418"/>
      <c r="D136" s="464"/>
      <c r="E136" s="465"/>
      <c r="F136" s="465"/>
      <c r="G136" s="465"/>
      <c r="H136" s="465"/>
      <c r="I136" s="465"/>
      <c r="J136" s="465"/>
      <c r="K136" s="465"/>
      <c r="L136" s="465"/>
      <c r="M136" s="465"/>
      <c r="N136" s="465"/>
      <c r="O136" s="465"/>
      <c r="P136" s="465"/>
      <c r="Q136" s="465"/>
      <c r="R136" s="465"/>
      <c r="S136" s="465"/>
      <c r="T136" s="465"/>
      <c r="U136" s="465"/>
      <c r="V136" s="465"/>
      <c r="W136" s="465"/>
      <c r="X136" s="466"/>
      <c r="AB136" s="78"/>
      <c r="AC136" s="86"/>
      <c r="AD136" s="86"/>
      <c r="AE136" s="86"/>
      <c r="AF136" s="84"/>
      <c r="AG136" s="84"/>
      <c r="AH136" s="314"/>
      <c r="AJ136" s="256"/>
      <c r="AL136" s="87"/>
      <c r="AM136" s="88"/>
    </row>
    <row r="137" spans="1:39" ht="24" customHeight="1" thickBot="1" x14ac:dyDescent="0.2">
      <c r="A137" s="473"/>
      <c r="B137" s="474"/>
      <c r="C137" s="250"/>
      <c r="D137" s="467"/>
      <c r="E137" s="467"/>
      <c r="F137" s="467"/>
      <c r="G137" s="467"/>
      <c r="H137" s="467"/>
      <c r="I137" s="467"/>
      <c r="J137" s="467"/>
      <c r="K137" s="467"/>
      <c r="L137" s="467"/>
      <c r="M137" s="467"/>
      <c r="N137" s="467"/>
      <c r="O137" s="467"/>
      <c r="P137" s="467"/>
      <c r="Q137" s="467"/>
      <c r="R137" s="467"/>
      <c r="S137" s="467"/>
      <c r="T137" s="467"/>
      <c r="U137" s="467"/>
      <c r="V137" s="467"/>
      <c r="W137" s="467"/>
      <c r="X137" s="468"/>
      <c r="AB137" s="78"/>
      <c r="AC137" s="86"/>
      <c r="AD137" s="86"/>
      <c r="AE137" s="86"/>
      <c r="AF137" s="84"/>
      <c r="AG137" s="84"/>
      <c r="AH137" s="314"/>
      <c r="AL137" s="87"/>
      <c r="AM137" s="88"/>
    </row>
    <row r="138" spans="1:39" ht="29.25" customHeight="1" x14ac:dyDescent="0.15">
      <c r="A138" s="469"/>
      <c r="B138" s="470"/>
      <c r="C138" s="206" t="s">
        <v>133</v>
      </c>
      <c r="D138" s="215"/>
      <c r="E138" s="204" t="s">
        <v>67</v>
      </c>
      <c r="F138" s="215"/>
      <c r="G138" s="204" t="s">
        <v>86</v>
      </c>
      <c r="H138" s="215"/>
      <c r="I138" s="204" t="s">
        <v>67</v>
      </c>
      <c r="J138" s="215"/>
      <c r="K138" s="205" t="s">
        <v>87</v>
      </c>
      <c r="L138" s="207" t="s">
        <v>68</v>
      </c>
      <c r="M138" s="216"/>
      <c r="N138" s="203" t="s">
        <v>88</v>
      </c>
      <c r="O138" s="215"/>
      <c r="P138" s="203" t="s">
        <v>87</v>
      </c>
      <c r="Q138" s="207" t="s">
        <v>130</v>
      </c>
      <c r="R138" s="249"/>
      <c r="S138" s="203" t="s">
        <v>88</v>
      </c>
      <c r="T138" s="215"/>
      <c r="U138" s="203" t="s">
        <v>87</v>
      </c>
      <c r="V138" s="207" t="s">
        <v>127</v>
      </c>
      <c r="W138" s="217"/>
      <c r="X138" s="208" t="s">
        <v>37</v>
      </c>
      <c r="Z138" s="133"/>
      <c r="AA138" s="132"/>
      <c r="AC138" s="132">
        <f>IF(OR(D138="",F138=""),0,TIME(D138,F138,0))</f>
        <v>0</v>
      </c>
      <c r="AD138" s="132">
        <f>IF(OR(D138="",F138="",H138="",J138=""),0,TIME(H138,J138,0))</f>
        <v>0</v>
      </c>
      <c r="AE138" s="132">
        <f>IF(OR(D138="",F138=""),0,TIME(M138,O138,0))</f>
        <v>0</v>
      </c>
      <c r="AF138" s="137">
        <f>AD138-AC138-AE138</f>
        <v>0</v>
      </c>
      <c r="AG138" s="137">
        <f>TIME(R138,T138,)</f>
        <v>0</v>
      </c>
      <c r="AH138" s="314" t="str">
        <f>IF(AF138&gt;=AG138,"","ERR")</f>
        <v/>
      </c>
    </row>
    <row r="139" spans="1:39" ht="15" customHeight="1" x14ac:dyDescent="0.2">
      <c r="A139" s="471"/>
      <c r="B139" s="472"/>
      <c r="C139" s="417" t="s">
        <v>132</v>
      </c>
      <c r="D139" s="210"/>
      <c r="E139" s="211" t="str">
        <f>IF(AH138="ERR","研修時間を確認してください","")</f>
        <v/>
      </c>
      <c r="F139" s="210"/>
      <c r="G139" s="210"/>
      <c r="H139" s="211"/>
      <c r="I139" s="210"/>
      <c r="J139" s="210"/>
      <c r="K139" s="210"/>
      <c r="L139" s="210"/>
      <c r="M139" s="210"/>
      <c r="N139" s="210"/>
      <c r="O139" s="210"/>
      <c r="P139" s="210"/>
      <c r="Q139" s="212" t="str">
        <f>IF(AH139="ERR","助成対象研修人数を入力してください","")</f>
        <v/>
      </c>
      <c r="R139" s="213"/>
      <c r="S139" s="213"/>
      <c r="T139" s="213"/>
      <c r="U139" s="213"/>
      <c r="V139" s="213"/>
      <c r="W139" s="213"/>
      <c r="X139" s="214"/>
      <c r="AB139" s="78"/>
      <c r="AC139" s="86"/>
      <c r="AD139" s="86"/>
      <c r="AE139" s="86"/>
      <c r="AF139" s="84"/>
      <c r="AG139" s="84"/>
      <c r="AH139" s="314" t="str">
        <f>IF(W138&lt;&gt;"","",IF(R138&lt;&gt;"","ERR",""))</f>
        <v/>
      </c>
      <c r="AJ139" s="256"/>
      <c r="AL139" s="87"/>
      <c r="AM139" s="88"/>
    </row>
    <row r="140" spans="1:39" ht="24" customHeight="1" thickBot="1" x14ac:dyDescent="0.25">
      <c r="A140" s="471"/>
      <c r="B140" s="472"/>
      <c r="C140" s="418"/>
      <c r="D140" s="464"/>
      <c r="E140" s="465"/>
      <c r="F140" s="465"/>
      <c r="G140" s="465"/>
      <c r="H140" s="465"/>
      <c r="I140" s="465"/>
      <c r="J140" s="465"/>
      <c r="K140" s="465"/>
      <c r="L140" s="465"/>
      <c r="M140" s="465"/>
      <c r="N140" s="465"/>
      <c r="O140" s="465"/>
      <c r="P140" s="465"/>
      <c r="Q140" s="465"/>
      <c r="R140" s="465"/>
      <c r="S140" s="465"/>
      <c r="T140" s="465"/>
      <c r="U140" s="465"/>
      <c r="V140" s="465"/>
      <c r="W140" s="465"/>
      <c r="X140" s="466"/>
      <c r="AB140" s="78"/>
      <c r="AC140" s="86"/>
      <c r="AD140" s="86"/>
      <c r="AE140" s="86"/>
      <c r="AF140" s="84"/>
      <c r="AG140" s="84"/>
      <c r="AH140" s="314"/>
      <c r="AJ140" s="256"/>
      <c r="AL140" s="87"/>
      <c r="AM140" s="88"/>
    </row>
    <row r="141" spans="1:39" ht="24" customHeight="1" thickBot="1" x14ac:dyDescent="0.2">
      <c r="A141" s="473"/>
      <c r="B141" s="474"/>
      <c r="C141" s="250"/>
      <c r="D141" s="467"/>
      <c r="E141" s="467"/>
      <c r="F141" s="467"/>
      <c r="G141" s="467"/>
      <c r="H141" s="467"/>
      <c r="I141" s="467"/>
      <c r="J141" s="467"/>
      <c r="K141" s="467"/>
      <c r="L141" s="467"/>
      <c r="M141" s="467"/>
      <c r="N141" s="467"/>
      <c r="O141" s="467"/>
      <c r="P141" s="467"/>
      <c r="Q141" s="467"/>
      <c r="R141" s="467"/>
      <c r="S141" s="467"/>
      <c r="T141" s="467"/>
      <c r="U141" s="467"/>
      <c r="V141" s="467"/>
      <c r="W141" s="467"/>
      <c r="X141" s="468"/>
      <c r="AB141" s="78"/>
      <c r="AC141" s="86"/>
      <c r="AD141" s="86"/>
      <c r="AE141" s="86"/>
      <c r="AF141" s="84"/>
      <c r="AG141" s="84"/>
      <c r="AH141" s="314"/>
      <c r="AL141" s="87"/>
      <c r="AM141" s="88"/>
    </row>
    <row r="142" spans="1:39" ht="29.25" customHeight="1" x14ac:dyDescent="0.15">
      <c r="A142" s="469"/>
      <c r="B142" s="470"/>
      <c r="C142" s="206" t="s">
        <v>133</v>
      </c>
      <c r="D142" s="215"/>
      <c r="E142" s="204" t="s">
        <v>67</v>
      </c>
      <c r="F142" s="215"/>
      <c r="G142" s="204" t="s">
        <v>86</v>
      </c>
      <c r="H142" s="215"/>
      <c r="I142" s="204" t="s">
        <v>67</v>
      </c>
      <c r="J142" s="215"/>
      <c r="K142" s="205" t="s">
        <v>87</v>
      </c>
      <c r="L142" s="207" t="s">
        <v>68</v>
      </c>
      <c r="M142" s="216"/>
      <c r="N142" s="203" t="s">
        <v>88</v>
      </c>
      <c r="O142" s="215"/>
      <c r="P142" s="203" t="s">
        <v>87</v>
      </c>
      <c r="Q142" s="207" t="s">
        <v>130</v>
      </c>
      <c r="R142" s="249"/>
      <c r="S142" s="203" t="s">
        <v>88</v>
      </c>
      <c r="T142" s="215"/>
      <c r="U142" s="203" t="s">
        <v>87</v>
      </c>
      <c r="V142" s="207" t="s">
        <v>127</v>
      </c>
      <c r="W142" s="217"/>
      <c r="X142" s="208" t="s">
        <v>37</v>
      </c>
      <c r="Z142" s="133"/>
      <c r="AA142" s="132"/>
      <c r="AC142" s="132">
        <f>IF(OR(D142="",F142=""),0,TIME(D142,F142,0))</f>
        <v>0</v>
      </c>
      <c r="AD142" s="132">
        <f>IF(OR(D142="",F142="",H142="",J142=""),0,TIME(H142,J142,0))</f>
        <v>0</v>
      </c>
      <c r="AE142" s="132">
        <f>IF(OR(D142="",F142=""),0,TIME(M142,O142,0))</f>
        <v>0</v>
      </c>
      <c r="AF142" s="137">
        <f>AD142-AC142-AE142</f>
        <v>0</v>
      </c>
      <c r="AG142" s="137">
        <f>TIME(R142,T142,)</f>
        <v>0</v>
      </c>
      <c r="AH142" s="314" t="str">
        <f>IF(AF142&gt;=AG142,"","ERR")</f>
        <v/>
      </c>
    </row>
    <row r="143" spans="1:39" ht="15" customHeight="1" x14ac:dyDescent="0.2">
      <c r="A143" s="471"/>
      <c r="B143" s="472"/>
      <c r="C143" s="417" t="s">
        <v>132</v>
      </c>
      <c r="D143" s="210"/>
      <c r="E143" s="211" t="str">
        <f>IF(AH142="ERR","研修時間を確認してください","")</f>
        <v/>
      </c>
      <c r="F143" s="210"/>
      <c r="G143" s="210"/>
      <c r="H143" s="211"/>
      <c r="I143" s="210"/>
      <c r="J143" s="210"/>
      <c r="K143" s="210"/>
      <c r="L143" s="210"/>
      <c r="M143" s="210"/>
      <c r="N143" s="210"/>
      <c r="O143" s="210"/>
      <c r="P143" s="210"/>
      <c r="Q143" s="212" t="str">
        <f>IF(AH143="ERR","助成対象研修人数を入力してください","")</f>
        <v/>
      </c>
      <c r="R143" s="213"/>
      <c r="S143" s="213"/>
      <c r="T143" s="213"/>
      <c r="U143" s="213"/>
      <c r="V143" s="213"/>
      <c r="W143" s="213"/>
      <c r="X143" s="214"/>
      <c r="AB143" s="78"/>
      <c r="AC143" s="86"/>
      <c r="AD143" s="86"/>
      <c r="AE143" s="86"/>
      <c r="AF143" s="84"/>
      <c r="AG143" s="84"/>
      <c r="AH143" s="314" t="str">
        <f>IF(W142&lt;&gt;"","",IF(R142&lt;&gt;"","ERR",""))</f>
        <v/>
      </c>
      <c r="AJ143" s="256"/>
      <c r="AL143" s="87"/>
      <c r="AM143" s="88"/>
    </row>
    <row r="144" spans="1:39" ht="24" customHeight="1" thickBot="1" x14ac:dyDescent="0.25">
      <c r="A144" s="471"/>
      <c r="B144" s="472"/>
      <c r="C144" s="418"/>
      <c r="D144" s="464"/>
      <c r="E144" s="465"/>
      <c r="F144" s="465"/>
      <c r="G144" s="465"/>
      <c r="H144" s="465"/>
      <c r="I144" s="465"/>
      <c r="J144" s="465"/>
      <c r="K144" s="465"/>
      <c r="L144" s="465"/>
      <c r="M144" s="465"/>
      <c r="N144" s="465"/>
      <c r="O144" s="465"/>
      <c r="P144" s="465"/>
      <c r="Q144" s="465"/>
      <c r="R144" s="465"/>
      <c r="S144" s="465"/>
      <c r="T144" s="465"/>
      <c r="U144" s="465"/>
      <c r="V144" s="465"/>
      <c r="W144" s="465"/>
      <c r="X144" s="466"/>
      <c r="AB144" s="78"/>
      <c r="AC144" s="86"/>
      <c r="AD144" s="86"/>
      <c r="AE144" s="86"/>
      <c r="AF144" s="84"/>
      <c r="AG144" s="84"/>
      <c r="AH144" s="314"/>
      <c r="AJ144" s="256"/>
      <c r="AL144" s="87"/>
      <c r="AM144" s="88"/>
    </row>
    <row r="145" spans="1:39" ht="24" customHeight="1" thickBot="1" x14ac:dyDescent="0.2">
      <c r="A145" s="473"/>
      <c r="B145" s="474"/>
      <c r="C145" s="250"/>
      <c r="D145" s="467"/>
      <c r="E145" s="467"/>
      <c r="F145" s="467"/>
      <c r="G145" s="467"/>
      <c r="H145" s="467"/>
      <c r="I145" s="467"/>
      <c r="J145" s="467"/>
      <c r="K145" s="467"/>
      <c r="L145" s="467"/>
      <c r="M145" s="467"/>
      <c r="N145" s="467"/>
      <c r="O145" s="467"/>
      <c r="P145" s="467"/>
      <c r="Q145" s="467"/>
      <c r="R145" s="467"/>
      <c r="S145" s="467"/>
      <c r="T145" s="467"/>
      <c r="U145" s="467"/>
      <c r="V145" s="467"/>
      <c r="W145" s="467"/>
      <c r="X145" s="468"/>
      <c r="AB145" s="78"/>
      <c r="AC145" s="86"/>
      <c r="AD145" s="86"/>
      <c r="AE145" s="86"/>
      <c r="AF145" s="84"/>
      <c r="AG145" s="84"/>
      <c r="AH145" s="314"/>
      <c r="AL145" s="87"/>
      <c r="AM145" s="88"/>
    </row>
    <row r="146" spans="1:39" ht="29.25" customHeight="1" x14ac:dyDescent="0.15">
      <c r="A146" s="469"/>
      <c r="B146" s="470"/>
      <c r="C146" s="206" t="s">
        <v>133</v>
      </c>
      <c r="D146" s="215"/>
      <c r="E146" s="204" t="s">
        <v>67</v>
      </c>
      <c r="F146" s="215"/>
      <c r="G146" s="204" t="s">
        <v>86</v>
      </c>
      <c r="H146" s="215"/>
      <c r="I146" s="204" t="s">
        <v>67</v>
      </c>
      <c r="J146" s="215"/>
      <c r="K146" s="205" t="s">
        <v>87</v>
      </c>
      <c r="L146" s="207" t="s">
        <v>68</v>
      </c>
      <c r="M146" s="216"/>
      <c r="N146" s="203" t="s">
        <v>88</v>
      </c>
      <c r="O146" s="215"/>
      <c r="P146" s="203" t="s">
        <v>87</v>
      </c>
      <c r="Q146" s="207" t="s">
        <v>130</v>
      </c>
      <c r="R146" s="249"/>
      <c r="S146" s="203" t="s">
        <v>88</v>
      </c>
      <c r="T146" s="215"/>
      <c r="U146" s="203" t="s">
        <v>87</v>
      </c>
      <c r="V146" s="207" t="s">
        <v>127</v>
      </c>
      <c r="W146" s="217"/>
      <c r="X146" s="208" t="s">
        <v>37</v>
      </c>
      <c r="Z146" s="133"/>
      <c r="AA146" s="132"/>
      <c r="AC146" s="132">
        <f>IF(OR(D146="",F146=""),0,TIME(D146,F146,0))</f>
        <v>0</v>
      </c>
      <c r="AD146" s="132">
        <f>IF(OR(D146="",F146="",H146="",J146=""),0,TIME(H146,J146,0))</f>
        <v>0</v>
      </c>
      <c r="AE146" s="132">
        <f>IF(OR(D146="",F146=""),0,TIME(M146,O146,0))</f>
        <v>0</v>
      </c>
      <c r="AF146" s="137">
        <f>AD146-AC146-AE146</f>
        <v>0</v>
      </c>
      <c r="AG146" s="137">
        <f>TIME(R146,T146,)</f>
        <v>0</v>
      </c>
      <c r="AH146" s="314" t="str">
        <f>IF(AF146&gt;=AG146,"","ERR")</f>
        <v/>
      </c>
    </row>
    <row r="147" spans="1:39" ht="15" customHeight="1" x14ac:dyDescent="0.2">
      <c r="A147" s="471"/>
      <c r="B147" s="472"/>
      <c r="C147" s="417" t="s">
        <v>132</v>
      </c>
      <c r="D147" s="210"/>
      <c r="E147" s="211" t="str">
        <f>IF(AH146="ERR","研修時間を確認してください","")</f>
        <v/>
      </c>
      <c r="F147" s="210"/>
      <c r="G147" s="210"/>
      <c r="H147" s="211"/>
      <c r="I147" s="210"/>
      <c r="J147" s="210"/>
      <c r="K147" s="210"/>
      <c r="L147" s="210"/>
      <c r="M147" s="210"/>
      <c r="N147" s="210"/>
      <c r="O147" s="210"/>
      <c r="P147" s="210"/>
      <c r="Q147" s="212" t="str">
        <f>IF(AH147="ERR","助成対象研修人数を入力してください","")</f>
        <v/>
      </c>
      <c r="R147" s="213"/>
      <c r="S147" s="213"/>
      <c r="T147" s="213"/>
      <c r="U147" s="213"/>
      <c r="V147" s="213"/>
      <c r="W147" s="213"/>
      <c r="X147" s="214"/>
      <c r="AB147" s="78"/>
      <c r="AC147" s="86"/>
      <c r="AD147" s="86"/>
      <c r="AE147" s="86"/>
      <c r="AF147" s="84"/>
      <c r="AG147" s="84"/>
      <c r="AH147" s="314" t="str">
        <f>IF(W146&lt;&gt;"","",IF(R146&lt;&gt;"","ERR",""))</f>
        <v/>
      </c>
      <c r="AJ147" s="256"/>
      <c r="AL147" s="87"/>
      <c r="AM147" s="88"/>
    </row>
    <row r="148" spans="1:39" ht="24" customHeight="1" thickBot="1" x14ac:dyDescent="0.25">
      <c r="A148" s="471"/>
      <c r="B148" s="472"/>
      <c r="C148" s="418"/>
      <c r="D148" s="464"/>
      <c r="E148" s="465"/>
      <c r="F148" s="465"/>
      <c r="G148" s="465"/>
      <c r="H148" s="465"/>
      <c r="I148" s="465"/>
      <c r="J148" s="465"/>
      <c r="K148" s="465"/>
      <c r="L148" s="465"/>
      <c r="M148" s="465"/>
      <c r="N148" s="465"/>
      <c r="O148" s="465"/>
      <c r="P148" s="465"/>
      <c r="Q148" s="465"/>
      <c r="R148" s="465"/>
      <c r="S148" s="465"/>
      <c r="T148" s="465"/>
      <c r="U148" s="465"/>
      <c r="V148" s="465"/>
      <c r="W148" s="465"/>
      <c r="X148" s="466"/>
      <c r="AB148" s="78"/>
      <c r="AC148" s="86"/>
      <c r="AD148" s="86"/>
      <c r="AE148" s="86"/>
      <c r="AF148" s="84"/>
      <c r="AG148" s="84"/>
      <c r="AH148" s="314"/>
      <c r="AJ148" s="256"/>
      <c r="AL148" s="87"/>
      <c r="AM148" s="88"/>
    </row>
    <row r="149" spans="1:39" ht="24" customHeight="1" thickBot="1" x14ac:dyDescent="0.2">
      <c r="A149" s="473"/>
      <c r="B149" s="474"/>
      <c r="C149" s="250"/>
      <c r="D149" s="467"/>
      <c r="E149" s="467"/>
      <c r="F149" s="467"/>
      <c r="G149" s="467"/>
      <c r="H149" s="467"/>
      <c r="I149" s="467"/>
      <c r="J149" s="467"/>
      <c r="K149" s="467"/>
      <c r="L149" s="467"/>
      <c r="M149" s="467"/>
      <c r="N149" s="467"/>
      <c r="O149" s="467"/>
      <c r="P149" s="467"/>
      <c r="Q149" s="467"/>
      <c r="R149" s="467"/>
      <c r="S149" s="467"/>
      <c r="T149" s="467"/>
      <c r="U149" s="467"/>
      <c r="V149" s="467"/>
      <c r="W149" s="467"/>
      <c r="X149" s="468"/>
      <c r="AB149" s="78"/>
      <c r="AC149" s="86"/>
      <c r="AD149" s="86"/>
      <c r="AE149" s="86"/>
      <c r="AF149" s="84"/>
      <c r="AG149" s="84"/>
      <c r="AH149" s="314"/>
      <c r="AL149" s="87"/>
      <c r="AM149" s="88"/>
    </row>
    <row r="150" spans="1:39" ht="29.25" customHeight="1" x14ac:dyDescent="0.15">
      <c r="A150" s="469"/>
      <c r="B150" s="470"/>
      <c r="C150" s="206" t="s">
        <v>133</v>
      </c>
      <c r="D150" s="215"/>
      <c r="E150" s="204" t="s">
        <v>67</v>
      </c>
      <c r="F150" s="215"/>
      <c r="G150" s="204" t="s">
        <v>86</v>
      </c>
      <c r="H150" s="215"/>
      <c r="I150" s="204" t="s">
        <v>67</v>
      </c>
      <c r="J150" s="215"/>
      <c r="K150" s="205" t="s">
        <v>87</v>
      </c>
      <c r="L150" s="207" t="s">
        <v>68</v>
      </c>
      <c r="M150" s="216"/>
      <c r="N150" s="203" t="s">
        <v>88</v>
      </c>
      <c r="O150" s="215"/>
      <c r="P150" s="203" t="s">
        <v>87</v>
      </c>
      <c r="Q150" s="207" t="s">
        <v>130</v>
      </c>
      <c r="R150" s="249"/>
      <c r="S150" s="203" t="s">
        <v>88</v>
      </c>
      <c r="T150" s="215"/>
      <c r="U150" s="203" t="s">
        <v>87</v>
      </c>
      <c r="V150" s="207" t="s">
        <v>127</v>
      </c>
      <c r="W150" s="217"/>
      <c r="X150" s="208" t="s">
        <v>37</v>
      </c>
      <c r="Z150" s="133"/>
      <c r="AA150" s="132"/>
      <c r="AC150" s="132">
        <f>IF(OR(D150="",F150=""),0,TIME(D150,F150,0))</f>
        <v>0</v>
      </c>
      <c r="AD150" s="132">
        <f>IF(OR(D150="",F150="",H150="",J150=""),0,TIME(H150,J150,0))</f>
        <v>0</v>
      </c>
      <c r="AE150" s="132">
        <f>IF(OR(D150="",F150=""),0,TIME(M150,O150,0))</f>
        <v>0</v>
      </c>
      <c r="AF150" s="137">
        <f>AD150-AC150-AE150</f>
        <v>0</v>
      </c>
      <c r="AG150" s="137">
        <f>TIME(R150,T150,)</f>
        <v>0</v>
      </c>
      <c r="AH150" s="314" t="str">
        <f>IF(AF150&gt;=AG150,"","ERR")</f>
        <v/>
      </c>
    </row>
    <row r="151" spans="1:39" ht="15" customHeight="1" x14ac:dyDescent="0.2">
      <c r="A151" s="471"/>
      <c r="B151" s="472"/>
      <c r="C151" s="417" t="s">
        <v>132</v>
      </c>
      <c r="D151" s="210"/>
      <c r="E151" s="211" t="str">
        <f>IF(AH150="ERR","研修時間を確認してください","")</f>
        <v/>
      </c>
      <c r="F151" s="210"/>
      <c r="G151" s="210"/>
      <c r="H151" s="211"/>
      <c r="I151" s="210"/>
      <c r="J151" s="210"/>
      <c r="K151" s="210"/>
      <c r="L151" s="210"/>
      <c r="M151" s="210"/>
      <c r="N151" s="210"/>
      <c r="O151" s="210"/>
      <c r="P151" s="210"/>
      <c r="Q151" s="212" t="str">
        <f>IF(AH151="ERR","助成対象研修人数を入力してください","")</f>
        <v/>
      </c>
      <c r="R151" s="213"/>
      <c r="S151" s="213"/>
      <c r="T151" s="213"/>
      <c r="U151" s="213"/>
      <c r="V151" s="213"/>
      <c r="W151" s="213"/>
      <c r="X151" s="214"/>
      <c r="AB151" s="78"/>
      <c r="AC151" s="86"/>
      <c r="AD151" s="86"/>
      <c r="AE151" s="86"/>
      <c r="AF151" s="84"/>
      <c r="AG151" s="84"/>
      <c r="AH151" s="314" t="str">
        <f>IF(W150&lt;&gt;"","",IF(R150&lt;&gt;"","ERR",""))</f>
        <v/>
      </c>
      <c r="AJ151" s="256"/>
      <c r="AL151" s="87"/>
      <c r="AM151" s="88"/>
    </row>
    <row r="152" spans="1:39" ht="24" customHeight="1" thickBot="1" x14ac:dyDescent="0.25">
      <c r="A152" s="471"/>
      <c r="B152" s="472"/>
      <c r="C152" s="418"/>
      <c r="D152" s="464"/>
      <c r="E152" s="465"/>
      <c r="F152" s="465"/>
      <c r="G152" s="465"/>
      <c r="H152" s="465"/>
      <c r="I152" s="465"/>
      <c r="J152" s="465"/>
      <c r="K152" s="465"/>
      <c r="L152" s="465"/>
      <c r="M152" s="465"/>
      <c r="N152" s="465"/>
      <c r="O152" s="465"/>
      <c r="P152" s="465"/>
      <c r="Q152" s="465"/>
      <c r="R152" s="465"/>
      <c r="S152" s="465"/>
      <c r="T152" s="465"/>
      <c r="U152" s="465"/>
      <c r="V152" s="465"/>
      <c r="W152" s="465"/>
      <c r="X152" s="466"/>
      <c r="AB152" s="78"/>
      <c r="AC152" s="86"/>
      <c r="AD152" s="86"/>
      <c r="AE152" s="86"/>
      <c r="AF152" s="84"/>
      <c r="AG152" s="84"/>
      <c r="AH152" s="314"/>
      <c r="AJ152" s="256"/>
      <c r="AL152" s="87"/>
      <c r="AM152" s="88"/>
    </row>
    <row r="153" spans="1:39" ht="24" customHeight="1" thickBot="1" x14ac:dyDescent="0.2">
      <c r="A153" s="473"/>
      <c r="B153" s="474"/>
      <c r="C153" s="250"/>
      <c r="D153" s="467"/>
      <c r="E153" s="467"/>
      <c r="F153" s="467"/>
      <c r="G153" s="467"/>
      <c r="H153" s="467"/>
      <c r="I153" s="467"/>
      <c r="J153" s="467"/>
      <c r="K153" s="467"/>
      <c r="L153" s="467"/>
      <c r="M153" s="467"/>
      <c r="N153" s="467"/>
      <c r="O153" s="467"/>
      <c r="P153" s="467"/>
      <c r="Q153" s="467"/>
      <c r="R153" s="467"/>
      <c r="S153" s="467"/>
      <c r="T153" s="467"/>
      <c r="U153" s="467"/>
      <c r="V153" s="467"/>
      <c r="W153" s="467"/>
      <c r="X153" s="468"/>
      <c r="AB153" s="78"/>
      <c r="AC153" s="86"/>
      <c r="AD153" s="86"/>
      <c r="AE153" s="86"/>
      <c r="AF153" s="84"/>
      <c r="AG153" s="84"/>
      <c r="AH153" s="314"/>
      <c r="AL153" s="87"/>
      <c r="AM153" s="88"/>
    </row>
    <row r="154" spans="1:39" ht="14.25" customHeight="1" x14ac:dyDescent="0.15">
      <c r="A154" s="420" t="s">
        <v>100</v>
      </c>
      <c r="B154" s="420"/>
      <c r="C154" s="148">
        <f>IF(SUMIF($W$134:$W$150,1,$AG$134:$AG$150)=0,0,SUMIF($W$134:$W$150,1,$AG$134:$AG$150))</f>
        <v>0</v>
      </c>
      <c r="D154" s="148"/>
      <c r="E154" s="420" t="s">
        <v>90</v>
      </c>
      <c r="F154" s="420"/>
      <c r="G154" s="419">
        <f>IF(SUMIF($W$134:$W$150,2,$AG$134:$AG$150)=0,0,SUMIF($W$134:$W$150,2,$AG$134:$AG$150))</f>
        <v>0</v>
      </c>
      <c r="H154" s="419"/>
      <c r="I154" s="420" t="s">
        <v>91</v>
      </c>
      <c r="J154" s="420"/>
      <c r="K154" s="419">
        <f>IF(SUMIF($W$134:$W$150,3,$AG$134:$AG$150)=0,0,SUMIF($W$134:$W$150,3,$AG$134:$AG$150))</f>
        <v>0</v>
      </c>
      <c r="L154" s="419"/>
      <c r="M154" s="147" t="s">
        <v>16</v>
      </c>
      <c r="N154" s="419">
        <f>SUM($C$154,$G$154,$K$154)</f>
        <v>0</v>
      </c>
      <c r="O154" s="419"/>
      <c r="P154" s="141"/>
      <c r="Q154" s="141"/>
      <c r="R154" s="141"/>
      <c r="S154" s="141"/>
      <c r="T154" s="141"/>
      <c r="U154" s="141"/>
      <c r="V154" s="141"/>
      <c r="W154" s="141"/>
      <c r="X154" s="141"/>
      <c r="AB154" s="78"/>
      <c r="AC154" s="85"/>
      <c r="AD154" s="86"/>
      <c r="AE154" s="86"/>
      <c r="AF154" s="86"/>
      <c r="AG154" s="86"/>
      <c r="AH154" s="86"/>
      <c r="AI154" s="84"/>
      <c r="AJ154" s="315"/>
    </row>
    <row r="155" spans="1:39" ht="39.950000000000003" customHeight="1" x14ac:dyDescent="0.15">
      <c r="A155" s="9"/>
      <c r="B155" s="9"/>
      <c r="C155" s="114"/>
      <c r="D155" s="9"/>
      <c r="E155" s="9"/>
      <c r="F155" s="9"/>
      <c r="G155" s="9"/>
      <c r="H155" s="9"/>
      <c r="I155" s="9"/>
      <c r="J155" s="9"/>
      <c r="K155" s="9"/>
      <c r="L155" s="9"/>
      <c r="M155" s="9"/>
      <c r="N155" s="113"/>
      <c r="O155" s="9"/>
      <c r="P155" s="113"/>
      <c r="Q155" s="9"/>
      <c r="R155" s="9"/>
      <c r="S155" s="113"/>
      <c r="T155" s="9"/>
      <c r="U155" s="113"/>
      <c r="V155" s="9"/>
      <c r="W155" s="9"/>
      <c r="X155" s="9"/>
    </row>
    <row r="156" spans="1:39" x14ac:dyDescent="0.15">
      <c r="A156" s="136" t="s">
        <v>69</v>
      </c>
      <c r="B156" s="37"/>
      <c r="C156" s="37"/>
      <c r="D156" s="37"/>
      <c r="E156" s="37"/>
      <c r="F156" s="37"/>
      <c r="G156" s="37"/>
      <c r="H156" s="37"/>
      <c r="I156" s="37"/>
      <c r="J156" s="36"/>
      <c r="K156" s="36"/>
      <c r="L156" s="36"/>
      <c r="M156" s="36"/>
      <c r="N156" s="36"/>
      <c r="O156" s="36"/>
      <c r="P156" s="36"/>
      <c r="Q156" s="36"/>
      <c r="R156" s="36"/>
      <c r="S156" s="36"/>
      <c r="T156" s="36"/>
      <c r="U156" s="36"/>
      <c r="V156" s="36"/>
      <c r="W156" s="135"/>
      <c r="X156" s="135"/>
    </row>
    <row r="157" spans="1:39" ht="24.95" customHeight="1" x14ac:dyDescent="0.15">
      <c r="A157" s="438" t="s">
        <v>70</v>
      </c>
      <c r="B157" s="439"/>
      <c r="C157" s="439"/>
      <c r="D157" s="440"/>
      <c r="E157" s="438" t="s">
        <v>89</v>
      </c>
      <c r="F157" s="439"/>
      <c r="G157" s="439"/>
      <c r="H157" s="439"/>
      <c r="I157" s="439"/>
      <c r="J157" s="439"/>
      <c r="K157" s="439"/>
      <c r="L157" s="439"/>
      <c r="M157" s="439"/>
      <c r="N157" s="440"/>
      <c r="O157" s="516" t="s">
        <v>71</v>
      </c>
      <c r="P157" s="444"/>
      <c r="Q157" s="444"/>
      <c r="R157" s="444"/>
      <c r="S157" s="445"/>
      <c r="T157" s="444" t="s">
        <v>104</v>
      </c>
      <c r="U157" s="444"/>
      <c r="V157" s="444"/>
      <c r="W157" s="444"/>
      <c r="X157" s="445"/>
    </row>
    <row r="158" spans="1:39" ht="24.95" customHeight="1" x14ac:dyDescent="0.15">
      <c r="A158" s="441"/>
      <c r="B158" s="442"/>
      <c r="C158" s="442"/>
      <c r="D158" s="443"/>
      <c r="E158" s="441"/>
      <c r="F158" s="442"/>
      <c r="G158" s="442"/>
      <c r="H158" s="442"/>
      <c r="I158" s="442"/>
      <c r="J158" s="442"/>
      <c r="K158" s="442"/>
      <c r="L158" s="442"/>
      <c r="M158" s="442"/>
      <c r="N158" s="443"/>
      <c r="O158" s="517"/>
      <c r="P158" s="446"/>
      <c r="Q158" s="446"/>
      <c r="R158" s="446"/>
      <c r="S158" s="447"/>
      <c r="T158" s="446"/>
      <c r="U158" s="446"/>
      <c r="V158" s="446"/>
      <c r="W158" s="446"/>
      <c r="X158" s="447"/>
    </row>
    <row r="159" spans="1:39" ht="45" customHeight="1" x14ac:dyDescent="0.15">
      <c r="A159" s="432" t="s">
        <v>72</v>
      </c>
      <c r="B159" s="433"/>
      <c r="C159" s="433"/>
      <c r="D159" s="434"/>
      <c r="E159" s="527">
        <f>SUMIF($W$8:$W$150,1,$AG8:$AG150)</f>
        <v>0</v>
      </c>
      <c r="F159" s="528"/>
      <c r="G159" s="528"/>
      <c r="H159" s="528"/>
      <c r="I159" s="528"/>
      <c r="J159" s="528"/>
      <c r="K159" s="528"/>
      <c r="L159" s="528"/>
      <c r="M159" s="528"/>
      <c r="N159" s="529"/>
      <c r="O159" s="461" t="s">
        <v>73</v>
      </c>
      <c r="P159" s="462"/>
      <c r="Q159" s="462"/>
      <c r="R159" s="462"/>
      <c r="S159" s="463"/>
      <c r="T159" s="164"/>
      <c r="U159" s="450">
        <f>$E$159*2400*24</f>
        <v>0</v>
      </c>
      <c r="V159" s="450">
        <f>$E$159*2400*24</f>
        <v>0</v>
      </c>
      <c r="W159" s="450">
        <f>$E$159*2400*24</f>
        <v>0</v>
      </c>
      <c r="X159" s="451">
        <f>$E$159*2400*24</f>
        <v>0</v>
      </c>
    </row>
    <row r="160" spans="1:39" ht="45" customHeight="1" x14ac:dyDescent="0.15">
      <c r="A160" s="435" t="s">
        <v>74</v>
      </c>
      <c r="B160" s="436"/>
      <c r="C160" s="436"/>
      <c r="D160" s="437"/>
      <c r="E160" s="524">
        <f>SUMIF($W$8:$W$150,2,$AG8:$AG150)</f>
        <v>0</v>
      </c>
      <c r="F160" s="525"/>
      <c r="G160" s="525"/>
      <c r="H160" s="525"/>
      <c r="I160" s="525"/>
      <c r="J160" s="525"/>
      <c r="K160" s="525"/>
      <c r="L160" s="525"/>
      <c r="M160" s="525"/>
      <c r="N160" s="526"/>
      <c r="O160" s="458" t="s">
        <v>75</v>
      </c>
      <c r="P160" s="459"/>
      <c r="Q160" s="459"/>
      <c r="R160" s="459"/>
      <c r="S160" s="460"/>
      <c r="T160" s="165"/>
      <c r="U160" s="448">
        <f>$E$160*1200*24</f>
        <v>0</v>
      </c>
      <c r="V160" s="448">
        <f>$E$160*1200*24</f>
        <v>0</v>
      </c>
      <c r="W160" s="448">
        <f>$E$160*1200*24</f>
        <v>0</v>
      </c>
      <c r="X160" s="449">
        <f>$E$160*1200*24</f>
        <v>0</v>
      </c>
    </row>
    <row r="161" spans="1:44" ht="45" customHeight="1" thickBot="1" x14ac:dyDescent="0.2">
      <c r="A161" s="422" t="s">
        <v>76</v>
      </c>
      <c r="B161" s="423"/>
      <c r="C161" s="423"/>
      <c r="D161" s="424"/>
      <c r="E161" s="521">
        <f>SUMIF($W$8:$W$150,3,$AG8:$AG150)</f>
        <v>0</v>
      </c>
      <c r="F161" s="522"/>
      <c r="G161" s="522"/>
      <c r="H161" s="522"/>
      <c r="I161" s="522"/>
      <c r="J161" s="522"/>
      <c r="K161" s="522"/>
      <c r="L161" s="522"/>
      <c r="M161" s="522"/>
      <c r="N161" s="523"/>
      <c r="O161" s="455" t="s">
        <v>77</v>
      </c>
      <c r="P161" s="456"/>
      <c r="Q161" s="456"/>
      <c r="R161" s="456"/>
      <c r="S161" s="457"/>
      <c r="T161" s="166"/>
      <c r="U161" s="430">
        <f>$E$161*800*24</f>
        <v>0</v>
      </c>
      <c r="V161" s="430">
        <f>$E$161*800*24</f>
        <v>0</v>
      </c>
      <c r="W161" s="430">
        <f>$E$161*800*24</f>
        <v>0</v>
      </c>
      <c r="X161" s="431">
        <f>$E$161*800*24</f>
        <v>0</v>
      </c>
    </row>
    <row r="162" spans="1:44" ht="45" customHeight="1" thickTop="1" x14ac:dyDescent="0.15">
      <c r="A162" s="425" t="s">
        <v>50</v>
      </c>
      <c r="B162" s="426"/>
      <c r="C162" s="426"/>
      <c r="D162" s="427"/>
      <c r="E162" s="518">
        <f>SUM(E159:N161)</f>
        <v>0</v>
      </c>
      <c r="F162" s="519"/>
      <c r="G162" s="519"/>
      <c r="H162" s="519"/>
      <c r="I162" s="519"/>
      <c r="J162" s="519"/>
      <c r="K162" s="519"/>
      <c r="L162" s="519"/>
      <c r="M162" s="519"/>
      <c r="N162" s="520"/>
      <c r="O162" s="452"/>
      <c r="P162" s="453"/>
      <c r="Q162" s="453"/>
      <c r="R162" s="453"/>
      <c r="S162" s="454"/>
      <c r="T162" s="167"/>
      <c r="U162" s="428">
        <f>SUM($U$159:$U$161)</f>
        <v>0</v>
      </c>
      <c r="V162" s="428">
        <f>SUM($R$159:$X$161)</f>
        <v>0</v>
      </c>
      <c r="W162" s="428">
        <f>SUM($R$159:$X$161)</f>
        <v>0</v>
      </c>
      <c r="X162" s="429">
        <f>SUM($R$159:$X$161)</f>
        <v>0</v>
      </c>
    </row>
    <row r="163" spans="1:44" ht="18" customHeigh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44" x14ac:dyDescent="0.15">
      <c r="A164" s="442" t="s">
        <v>78</v>
      </c>
      <c r="B164" s="442"/>
      <c r="C164" s="442"/>
      <c r="D164" s="442"/>
      <c r="E164" s="442"/>
      <c r="F164" s="442"/>
      <c r="G164" s="442" t="s">
        <v>79</v>
      </c>
      <c r="H164" s="442"/>
      <c r="I164" s="442"/>
      <c r="J164" s="442"/>
      <c r="K164" s="442"/>
      <c r="L164" s="442"/>
      <c r="M164" s="442"/>
      <c r="N164" s="442"/>
      <c r="O164" s="442"/>
      <c r="P164" s="442"/>
      <c r="Q164" s="442"/>
      <c r="R164" s="442"/>
      <c r="S164" s="442"/>
      <c r="T164" s="442"/>
      <c r="U164" s="442"/>
      <c r="V164" s="442" t="s">
        <v>171</v>
      </c>
      <c r="W164" s="442"/>
      <c r="X164" s="442"/>
    </row>
    <row r="165" spans="1:44" ht="35.1" customHeight="1" x14ac:dyDescent="0.25">
      <c r="A165" s="506"/>
      <c r="B165" s="507"/>
      <c r="C165" s="507"/>
      <c r="D165" s="38" t="s">
        <v>31</v>
      </c>
      <c r="E165" s="508" t="s">
        <v>99</v>
      </c>
      <c r="F165" s="509"/>
      <c r="G165" s="510"/>
      <c r="H165" s="511"/>
      <c r="I165" s="511"/>
      <c r="J165" s="511"/>
      <c r="K165" s="511"/>
      <c r="L165" s="511"/>
      <c r="M165" s="511"/>
      <c r="N165" s="511"/>
      <c r="O165" s="511"/>
      <c r="P165" s="511"/>
      <c r="Q165" s="511"/>
      <c r="R165" s="511"/>
      <c r="S165" s="511"/>
      <c r="T165" s="511"/>
      <c r="U165" s="512"/>
      <c r="V165" s="513"/>
      <c r="W165" s="514"/>
      <c r="X165" s="515"/>
    </row>
    <row r="166" spans="1:44" ht="35.1" customHeight="1" x14ac:dyDescent="0.25">
      <c r="A166" s="483"/>
      <c r="B166" s="484"/>
      <c r="C166" s="484"/>
      <c r="D166" s="39" t="s">
        <v>31</v>
      </c>
      <c r="E166" s="485" t="s">
        <v>99</v>
      </c>
      <c r="F166" s="486"/>
      <c r="G166" s="487"/>
      <c r="H166" s="488"/>
      <c r="I166" s="488"/>
      <c r="J166" s="488"/>
      <c r="K166" s="488"/>
      <c r="L166" s="488"/>
      <c r="M166" s="488"/>
      <c r="N166" s="488"/>
      <c r="O166" s="488"/>
      <c r="P166" s="488"/>
      <c r="Q166" s="488"/>
      <c r="R166" s="488"/>
      <c r="S166" s="488"/>
      <c r="T166" s="488"/>
      <c r="U166" s="489"/>
      <c r="V166" s="490"/>
      <c r="W166" s="491"/>
      <c r="X166" s="492"/>
    </row>
    <row r="167" spans="1:44" ht="35.1" customHeight="1" x14ac:dyDescent="0.25">
      <c r="A167" s="493"/>
      <c r="B167" s="494"/>
      <c r="C167" s="494"/>
      <c r="D167" s="40" t="s">
        <v>31</v>
      </c>
      <c r="E167" s="495" t="s">
        <v>99</v>
      </c>
      <c r="F167" s="496"/>
      <c r="G167" s="497"/>
      <c r="H167" s="498"/>
      <c r="I167" s="498"/>
      <c r="J167" s="498"/>
      <c r="K167" s="498"/>
      <c r="L167" s="498"/>
      <c r="M167" s="498"/>
      <c r="N167" s="498"/>
      <c r="O167" s="498"/>
      <c r="P167" s="498"/>
      <c r="Q167" s="498"/>
      <c r="R167" s="498"/>
      <c r="S167" s="498"/>
      <c r="T167" s="498"/>
      <c r="U167" s="499"/>
      <c r="V167" s="500"/>
      <c r="W167" s="501"/>
      <c r="X167" s="502"/>
    </row>
    <row r="168" spans="1:44" ht="18" customHeigh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row>
    <row r="169" spans="1:44" ht="18" customHeight="1" x14ac:dyDescent="0.15">
      <c r="A169" s="476" t="s">
        <v>80</v>
      </c>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row>
    <row r="170" spans="1:44" ht="69" customHeight="1" x14ac:dyDescent="0.15">
      <c r="A170" s="36"/>
      <c r="B170" s="36"/>
      <c r="C170" s="477" t="s">
        <v>81</v>
      </c>
      <c r="D170" s="478"/>
      <c r="E170" s="478"/>
      <c r="F170" s="478"/>
      <c r="G170" s="478"/>
      <c r="H170" s="478"/>
      <c r="I170" s="478"/>
      <c r="J170" s="478"/>
      <c r="K170" s="478"/>
      <c r="L170" s="479"/>
      <c r="M170" s="480">
        <f>SUM(U162,V165:X167)</f>
        <v>0</v>
      </c>
      <c r="N170" s="481"/>
      <c r="O170" s="481"/>
      <c r="P170" s="481"/>
      <c r="Q170" s="481"/>
      <c r="R170" s="481"/>
      <c r="S170" s="481"/>
      <c r="T170" s="481"/>
      <c r="U170" s="481"/>
      <c r="V170" s="481"/>
      <c r="W170" s="481"/>
      <c r="X170" s="482"/>
      <c r="Y170" s="80"/>
      <c r="Z170" s="80"/>
      <c r="AA170" s="80"/>
      <c r="AB170" s="80"/>
      <c r="AC170" s="89"/>
      <c r="AD170" s="90"/>
      <c r="AE170" s="90"/>
      <c r="AF170" s="90"/>
      <c r="AG170" s="90"/>
      <c r="AH170" s="90"/>
      <c r="AR170" s="91"/>
    </row>
    <row r="171" spans="1:44" ht="28.5" customHeight="1" x14ac:dyDescent="0.15">
      <c r="A171" s="9"/>
      <c r="B171" s="9"/>
      <c r="C171" s="75"/>
      <c r="D171" s="146"/>
      <c r="E171" s="146"/>
      <c r="F171" s="146"/>
      <c r="G171" s="75"/>
      <c r="H171" s="146"/>
      <c r="I171" s="146"/>
      <c r="J171" s="146"/>
      <c r="K171" s="146"/>
      <c r="L171" s="146"/>
      <c r="M171" s="146"/>
      <c r="N171" s="146"/>
      <c r="O171" s="146"/>
      <c r="P171" s="146"/>
      <c r="Q171" s="146"/>
      <c r="R171" s="146"/>
      <c r="S171" s="146"/>
      <c r="T171" s="146"/>
      <c r="U171" s="146"/>
      <c r="V171" s="146"/>
      <c r="W171" s="146"/>
      <c r="X171" s="146"/>
    </row>
    <row r="172" spans="1:44" ht="45" customHeight="1" x14ac:dyDescent="0.15">
      <c r="A172" s="9"/>
      <c r="B172" s="319" t="s">
        <v>174</v>
      </c>
      <c r="C172" s="318"/>
      <c r="D172" s="503"/>
      <c r="E172" s="504"/>
      <c r="F172" s="505"/>
      <c r="G172" s="320" t="s">
        <v>31</v>
      </c>
      <c r="H172" s="146"/>
      <c r="I172" s="146"/>
      <c r="J172" s="146"/>
      <c r="K172" s="146"/>
      <c r="L172" s="146"/>
      <c r="M172" s="146"/>
      <c r="N172" s="146"/>
      <c r="O172" s="146"/>
      <c r="P172" s="146"/>
      <c r="Q172" s="146"/>
      <c r="R172" s="146"/>
      <c r="S172" s="146"/>
      <c r="T172" s="146"/>
      <c r="U172" s="146"/>
      <c r="V172" s="146"/>
      <c r="W172" s="146"/>
      <c r="X172" s="146"/>
    </row>
    <row r="173" spans="1:44" x14ac:dyDescent="0.15">
      <c r="A173" s="9"/>
      <c r="B173" s="9"/>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row>
    <row r="174" spans="1:44" ht="28.5" customHeight="1" x14ac:dyDescent="0.15">
      <c r="A174" s="9"/>
      <c r="B174" s="9"/>
      <c r="C174" s="75"/>
      <c r="D174" s="146"/>
      <c r="E174" s="146"/>
      <c r="F174" s="146"/>
      <c r="G174" s="75"/>
      <c r="H174" s="146"/>
      <c r="I174" s="146"/>
      <c r="J174" s="146"/>
      <c r="K174" s="146"/>
      <c r="L174" s="146"/>
      <c r="M174" s="146"/>
      <c r="N174" s="146"/>
      <c r="O174" s="146"/>
      <c r="P174" s="146"/>
      <c r="Q174" s="146"/>
      <c r="R174" s="146"/>
      <c r="S174" s="146"/>
      <c r="T174" s="146"/>
      <c r="U174" s="146"/>
      <c r="V174" s="146"/>
      <c r="W174" s="146"/>
      <c r="X174" s="146"/>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5"/>
      <c r="G177" s="475"/>
      <c r="H177" s="475"/>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A7611147-9345-481F-8152-2915BB7245FA}">
      <formula1>"00,15,30,45"</formula1>
    </dataValidation>
    <dataValidation type="list" allowBlank="1" showInputMessage="1" showErrorMessage="1" sqref="C11 C15 C19 C23 C27 C31 C35 C39 C43 C47 C53 C57 C61 C65 C69 C73 C77 C81 C85 C89 C95 C99 C103 C107 C111 C115 C119 C123 C127 C131 C137 C141 C145 C149 C153" xr:uid="{7FB48770-D847-4D87-9963-E11FE5B7321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BF76A7-9467-4C59-B1F1-EA11561C2463}">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89BC32AD-03C5-486E-A5E8-0C5412CC550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E3785011-82DE-4CA6-B880-C444DF92273F}">
          <x14:formula1>
            <xm:f>Sheet1!$C$3:$C$33</xm:f>
          </x14:formula1>
          <xm:sqref>A8:B47 A50:B89 A92:B131 A134:B153</xm:sqref>
        </x14:dataValidation>
        <x14:dataValidation type="list" allowBlank="1" showInputMessage="1" showErrorMessage="1" xr:uid="{AA99BD3A-2CF3-42CD-930E-A19AED40610C}">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pageSetUpPr fitToPage="1"/>
  </sheetPr>
  <dimension ref="A1:R23"/>
  <sheetViews>
    <sheetView view="pageBreakPreview" zoomScale="70" zoomScaleNormal="70" zoomScaleSheetLayoutView="70" workbookViewId="0">
      <selection activeCell="C28" sqref="C28:F28"/>
    </sheetView>
  </sheetViews>
  <sheetFormatPr defaultRowHeight="14.25" x14ac:dyDescent="0.15"/>
  <cols>
    <col min="1" max="1" width="13.5" style="12" customWidth="1"/>
    <col min="2" max="2" width="8.625" style="12" customWidth="1"/>
    <col min="3" max="3" width="12.625" style="12" customWidth="1"/>
    <col min="4" max="4" width="10.625" style="12" customWidth="1"/>
    <col min="5" max="5" width="6.625" style="12" customWidth="1"/>
    <col min="6" max="6" width="20.75" style="12" customWidth="1"/>
    <col min="7" max="7" width="6.625" style="12" customWidth="1"/>
    <col min="8" max="8" width="17"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4"/>
      <c r="B2" s="24"/>
      <c r="C2" s="24"/>
      <c r="D2" s="24"/>
      <c r="E2" s="24"/>
      <c r="F2" s="24"/>
      <c r="G2" s="24"/>
      <c r="H2" s="25" t="str">
        <f>'５号'!Y2</f>
        <v>令和元年度補正第１回</v>
      </c>
      <c r="K2" s="552"/>
      <c r="L2" s="552"/>
      <c r="M2" s="552"/>
    </row>
    <row r="3" spans="1:18" ht="30" customHeight="1" x14ac:dyDescent="0.2">
      <c r="A3" s="26" t="s">
        <v>140</v>
      </c>
      <c r="B3" s="24"/>
      <c r="C3" s="24"/>
      <c r="D3" s="24"/>
      <c r="E3" s="24"/>
      <c r="F3" s="24"/>
      <c r="G3" s="24"/>
      <c r="H3" s="27"/>
      <c r="I3" s="92"/>
      <c r="K3" s="553"/>
      <c r="L3" s="553"/>
      <c r="M3" s="553"/>
    </row>
    <row r="4" spans="1:18" ht="23.25" customHeight="1" x14ac:dyDescent="0.2">
      <c r="A4" s="28" t="str">
        <f>"（２）外部講師等謝金 （ 第 "&amp;'５号'!$I$5&amp;" 回 ）"</f>
        <v>（２）外部講師等謝金 （ 第  回 ）</v>
      </c>
      <c r="B4" s="29"/>
      <c r="C4" s="29"/>
      <c r="D4" s="29"/>
      <c r="E4" s="30"/>
      <c r="F4" s="30"/>
      <c r="G4" s="29"/>
      <c r="H4" s="6"/>
      <c r="K4" s="19"/>
      <c r="L4" s="19"/>
    </row>
    <row r="5" spans="1:18" ht="7.5" customHeight="1" x14ac:dyDescent="0.15">
      <c r="A5" s="31"/>
      <c r="B5" s="31"/>
      <c r="C5" s="31"/>
      <c r="D5" s="24"/>
      <c r="E5" s="24"/>
      <c r="F5" s="24"/>
      <c r="G5" s="24"/>
      <c r="H5" s="32"/>
      <c r="M5" s="15"/>
    </row>
    <row r="6" spans="1:18" ht="36" customHeight="1" x14ac:dyDescent="0.2">
      <c r="A6" s="209"/>
      <c r="B6" s="547" t="s">
        <v>141</v>
      </c>
      <c r="C6" s="547"/>
      <c r="D6" s="538" t="str">
        <f>IF('５号'!$G$11="","",'５号'!$G$11)</f>
        <v/>
      </c>
      <c r="E6" s="538"/>
      <c r="F6" s="538"/>
      <c r="G6" s="538"/>
      <c r="H6" s="236" t="s">
        <v>27</v>
      </c>
      <c r="I6" s="92"/>
      <c r="J6" s="17"/>
    </row>
    <row r="7" spans="1:18" ht="54.75" customHeight="1" x14ac:dyDescent="0.2">
      <c r="A7" s="209"/>
      <c r="B7" s="547" t="s">
        <v>13</v>
      </c>
      <c r="C7" s="547"/>
      <c r="D7" s="548" t="str">
        <f>IF('５号'!$G$19="","",'５号'!$G$19)</f>
        <v/>
      </c>
      <c r="E7" s="548"/>
      <c r="F7" s="548"/>
      <c r="G7" s="548"/>
      <c r="H7" s="252" t="s">
        <v>27</v>
      </c>
      <c r="I7" s="92"/>
      <c r="J7" s="17"/>
    </row>
    <row r="8" spans="1:18" s="15" customFormat="1" ht="23.25" customHeight="1" x14ac:dyDescent="0.2">
      <c r="A8" s="33"/>
      <c r="B8" s="34"/>
      <c r="C8" s="34"/>
      <c r="D8" s="34"/>
      <c r="E8" s="34"/>
      <c r="F8" s="34"/>
      <c r="G8" s="34"/>
      <c r="H8" s="178" t="s">
        <v>134</v>
      </c>
    </row>
    <row r="9" spans="1:18" s="15" customFormat="1" ht="14.25" customHeight="1" thickBot="1" x14ac:dyDescent="0.2">
      <c r="A9" s="35"/>
      <c r="B9" s="35"/>
      <c r="C9" s="35"/>
      <c r="D9" s="35"/>
      <c r="E9" s="35"/>
      <c r="F9" s="35"/>
      <c r="G9" s="35"/>
      <c r="H9" s="35"/>
    </row>
    <row r="10" spans="1:18" s="14" customFormat="1" ht="33" customHeight="1" x14ac:dyDescent="0.2">
      <c r="A10" s="48" t="s">
        <v>0</v>
      </c>
      <c r="B10" s="556" t="s">
        <v>9</v>
      </c>
      <c r="C10" s="557"/>
      <c r="D10" s="544" t="s">
        <v>5</v>
      </c>
      <c r="E10" s="545"/>
      <c r="F10" s="546"/>
      <c r="G10" s="251" t="s">
        <v>8</v>
      </c>
      <c r="H10" s="49" t="s">
        <v>6</v>
      </c>
      <c r="N10" s="555" t="str">
        <f>'５号'!E7</f>
        <v/>
      </c>
      <c r="O10" s="555"/>
      <c r="P10" s="257" t="s">
        <v>12</v>
      </c>
      <c r="Q10" s="554" t="str">
        <f>'５号'!G7</f>
        <v/>
      </c>
      <c r="R10" s="554"/>
    </row>
    <row r="11" spans="1:18" ht="70.5" customHeight="1" x14ac:dyDescent="0.15">
      <c r="A11" s="160"/>
      <c r="B11" s="539"/>
      <c r="C11" s="540"/>
      <c r="D11" s="549"/>
      <c r="E11" s="550"/>
      <c r="F11" s="551"/>
      <c r="G11" s="150"/>
      <c r="H11" s="151"/>
      <c r="N11" s="258" t="s">
        <v>38</v>
      </c>
      <c r="O11" s="259" t="str">
        <f>'５号'!U25</f>
        <v/>
      </c>
      <c r="P11" s="259" t="str">
        <f>'５号'!V25</f>
        <v/>
      </c>
      <c r="Q11" s="258" cm="1">
        <f t="array" ref="Q11">SUMPRODUCT(($A$11:$A$16&gt;=$O11)*($A$11:$A$16&lt;=$P11)*$H$11:$H$16)</f>
        <v>0</v>
      </c>
      <c r="R11" s="258"/>
    </row>
    <row r="12" spans="1:18" ht="70.5" customHeight="1" x14ac:dyDescent="0.15">
      <c r="A12" s="160"/>
      <c r="B12" s="539"/>
      <c r="C12" s="540"/>
      <c r="D12" s="549"/>
      <c r="E12" s="550"/>
      <c r="F12" s="551"/>
      <c r="G12" s="150"/>
      <c r="H12" s="151"/>
      <c r="N12" s="258" t="s">
        <v>39</v>
      </c>
      <c r="O12" s="259" t="str">
        <f>'５号'!U26</f>
        <v/>
      </c>
      <c r="P12" s="259" t="str">
        <f>'５号'!V26</f>
        <v/>
      </c>
      <c r="Q12" s="258" cm="1">
        <f t="array" ref="Q12">SUMPRODUCT(($A$11:$A$16&gt;=$O12)*($A$11:$A$16&lt;=$P12)*$H$11:$H$16)</f>
        <v>0</v>
      </c>
      <c r="R12" s="258"/>
    </row>
    <row r="13" spans="1:18" ht="70.5" customHeight="1" x14ac:dyDescent="0.15">
      <c r="A13" s="160"/>
      <c r="B13" s="539"/>
      <c r="C13" s="540"/>
      <c r="D13" s="549"/>
      <c r="E13" s="550"/>
      <c r="F13" s="551"/>
      <c r="G13" s="150"/>
      <c r="H13" s="151"/>
      <c r="N13" s="258" t="s">
        <v>40</v>
      </c>
      <c r="O13" s="259" t="str">
        <f>'５号'!U27</f>
        <v/>
      </c>
      <c r="P13" s="259" t="str">
        <f>'５号'!V27</f>
        <v/>
      </c>
      <c r="Q13" s="258" cm="1">
        <f t="array" ref="Q13">SUMPRODUCT(($A$11:$A$16&gt;=$O13)*($A$11:$A$16&lt;=$P13)*$H$11:$H$16)</f>
        <v>0</v>
      </c>
      <c r="R13" s="258"/>
    </row>
    <row r="14" spans="1:18" ht="70.5" customHeight="1" x14ac:dyDescent="0.15">
      <c r="A14" s="160"/>
      <c r="B14" s="539"/>
      <c r="C14" s="540"/>
      <c r="D14" s="549"/>
      <c r="E14" s="550"/>
      <c r="F14" s="551"/>
      <c r="G14" s="150"/>
      <c r="H14" s="151"/>
      <c r="N14" s="258" t="s">
        <v>41</v>
      </c>
      <c r="O14" s="259" t="str">
        <f>'５号'!U28</f>
        <v/>
      </c>
      <c r="P14" s="259" t="str">
        <f>'５号'!V28</f>
        <v/>
      </c>
      <c r="Q14" s="258" cm="1">
        <f t="array" ref="Q14">SUMPRODUCT(($A$11:$A$16&gt;=$O14)*($A$11:$A$16&lt;=$P14)*$H$11:$H$16)</f>
        <v>0</v>
      </c>
      <c r="R14" s="258">
        <f>SUM(Q11:Q14)</f>
        <v>0</v>
      </c>
    </row>
    <row r="15" spans="1:18" ht="70.5" customHeight="1" x14ac:dyDescent="0.15">
      <c r="A15" s="160"/>
      <c r="B15" s="539"/>
      <c r="C15" s="540"/>
      <c r="D15" s="541"/>
      <c r="E15" s="542"/>
      <c r="F15" s="543"/>
      <c r="G15" s="150"/>
      <c r="H15" s="151"/>
      <c r="N15" s="12" t="s">
        <v>47</v>
      </c>
      <c r="O15" s="12" t="str">
        <f>'５号'!U29</f>
        <v/>
      </c>
      <c r="P15" s="12" t="str">
        <f>'５号'!V29</f>
        <v/>
      </c>
      <c r="Q15" s="12" cm="1">
        <f t="array" ref="Q15">SUMPRODUCT(($A$11:$A$16&gt;=$O15)*($A$11:$A$16&lt;=$P15)*$H$11:$H$16)</f>
        <v>0</v>
      </c>
      <c r="R15" s="12">
        <f>SUM(Q11:Q15)</f>
        <v>0</v>
      </c>
    </row>
    <row r="16" spans="1:18" ht="70.5" customHeight="1" x14ac:dyDescent="0.15">
      <c r="A16" s="160"/>
      <c r="B16" s="539"/>
      <c r="C16" s="540"/>
      <c r="D16" s="541"/>
      <c r="E16" s="542"/>
      <c r="F16" s="543"/>
      <c r="G16" s="150"/>
      <c r="H16" s="151"/>
      <c r="K16" s="14"/>
      <c r="L16" s="14"/>
      <c r="M16" s="14"/>
    </row>
    <row r="17" spans="1:13" s="15" customFormat="1" ht="48" customHeight="1" thickBot="1" x14ac:dyDescent="0.2">
      <c r="A17" s="535" t="s">
        <v>2</v>
      </c>
      <c r="B17" s="536"/>
      <c r="C17" s="536"/>
      <c r="D17" s="536"/>
      <c r="E17" s="536"/>
      <c r="F17" s="536"/>
      <c r="G17" s="537"/>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K2:M2"/>
    <mergeCell ref="K3:M3"/>
    <mergeCell ref="Q10:R10"/>
    <mergeCell ref="N10:O10"/>
    <mergeCell ref="B15:C15"/>
    <mergeCell ref="B10:C10"/>
    <mergeCell ref="D11:F11"/>
    <mergeCell ref="D12:F12"/>
    <mergeCell ref="B14:C14"/>
    <mergeCell ref="D14:F14"/>
    <mergeCell ref="B11:C11"/>
    <mergeCell ref="A17:G17"/>
    <mergeCell ref="D6:G6"/>
    <mergeCell ref="B13:C13"/>
    <mergeCell ref="B12:C12"/>
    <mergeCell ref="D15:F15"/>
    <mergeCell ref="D10:F10"/>
    <mergeCell ref="B6:C6"/>
    <mergeCell ref="D7:G7"/>
    <mergeCell ref="B7:C7"/>
    <mergeCell ref="B16:C16"/>
    <mergeCell ref="D13:F13"/>
    <mergeCell ref="D16:F16"/>
  </mergeCells>
  <phoneticPr fontId="2"/>
  <dataValidations count="2">
    <dataValidation type="date" allowBlank="1" showInputMessage="1" showErrorMessage="1" sqref="A12:A16" xr:uid="{231C5F1C-1B57-45F2-BAED-C50580DC0881}">
      <formula1>$O$11</formula1>
      <formula2>$P$15</formula2>
    </dataValidation>
    <dataValidation type="date" allowBlank="1" showInputMessage="1" showErrorMessage="1" sqref="A11" xr:uid="{438F4B77-6071-441A-959D-F36023726BC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99AE-C594-483D-A219-A0A5AF501EC6}">
  <sheetPr>
    <tabColor rgb="FFE1E1FF"/>
  </sheetPr>
  <dimension ref="A1:R23"/>
  <sheetViews>
    <sheetView view="pageBreakPreview" zoomScale="70" zoomScaleNormal="70" zoomScaleSheetLayoutView="70" workbookViewId="0">
      <selection activeCell="C28" sqref="C28:F28"/>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6.125" style="12" customWidth="1"/>
    <col min="7" max="7" width="18.875" style="12" customWidth="1"/>
    <col min="8" max="8" width="16.12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4"/>
      <c r="B2" s="24"/>
      <c r="C2" s="24"/>
      <c r="D2" s="24"/>
      <c r="E2" s="24"/>
      <c r="F2" s="24"/>
      <c r="G2" s="24"/>
      <c r="H2" s="25" t="str">
        <f>'５号'!Y2</f>
        <v>令和元年度補正第１回</v>
      </c>
      <c r="K2" s="552"/>
      <c r="L2" s="552"/>
      <c r="M2" s="552"/>
    </row>
    <row r="3" spans="1:18" ht="30" customHeight="1" x14ac:dyDescent="0.2">
      <c r="A3" s="26" t="s">
        <v>142</v>
      </c>
      <c r="B3" s="24"/>
      <c r="C3" s="24"/>
      <c r="D3" s="24"/>
      <c r="E3" s="24"/>
      <c r="F3" s="24"/>
      <c r="G3" s="24"/>
      <c r="H3" s="27"/>
      <c r="I3" s="92"/>
      <c r="K3" s="553"/>
      <c r="L3" s="553"/>
      <c r="M3" s="553"/>
    </row>
    <row r="4" spans="1:18" ht="23.25" customHeight="1" x14ac:dyDescent="0.2">
      <c r="A4" s="28" t="str">
        <f>"（３）旅費 （ 第 "&amp;'５号'!$I$5&amp;" 回 ）"</f>
        <v>（３）旅費 （ 第  回 ）</v>
      </c>
      <c r="B4" s="29"/>
      <c r="C4" s="29"/>
      <c r="D4" s="29"/>
      <c r="E4" s="30"/>
      <c r="F4" s="30"/>
      <c r="G4" s="29"/>
      <c r="H4" s="6"/>
      <c r="K4" s="19"/>
      <c r="L4" s="19"/>
    </row>
    <row r="5" spans="1:18" ht="7.5" customHeight="1" x14ac:dyDescent="0.15">
      <c r="A5" s="31"/>
      <c r="B5" s="31"/>
      <c r="C5" s="31"/>
      <c r="D5" s="24"/>
      <c r="E5" s="24"/>
      <c r="F5" s="24"/>
      <c r="G5" s="24"/>
      <c r="H5" s="32"/>
      <c r="M5" s="15"/>
    </row>
    <row r="6" spans="1:18" ht="36" customHeight="1" x14ac:dyDescent="0.2">
      <c r="A6" s="209"/>
      <c r="B6" s="547" t="s">
        <v>141</v>
      </c>
      <c r="C6" s="547"/>
      <c r="D6" s="538" t="str">
        <f>IF('５号'!$G$11="","",'５号'!$G$11)</f>
        <v/>
      </c>
      <c r="E6" s="538"/>
      <c r="F6" s="538"/>
      <c r="G6" s="538"/>
      <c r="H6" s="236" t="s">
        <v>27</v>
      </c>
      <c r="I6" s="92"/>
      <c r="J6" s="17"/>
    </row>
    <row r="7" spans="1:18" ht="54.75" customHeight="1" x14ac:dyDescent="0.2">
      <c r="A7" s="209"/>
      <c r="B7" s="547" t="s">
        <v>13</v>
      </c>
      <c r="C7" s="547"/>
      <c r="D7" s="548" t="str">
        <f>IF('５号'!$G$19="","",'５号'!$G$19)</f>
        <v/>
      </c>
      <c r="E7" s="548"/>
      <c r="F7" s="548"/>
      <c r="G7" s="548"/>
      <c r="H7" s="252" t="s">
        <v>27</v>
      </c>
      <c r="I7" s="92"/>
      <c r="J7" s="17"/>
    </row>
    <row r="8" spans="1:18" s="15" customFormat="1" ht="23.25" customHeight="1" x14ac:dyDescent="0.2">
      <c r="A8" s="33"/>
      <c r="B8" s="34"/>
      <c r="C8" s="34"/>
      <c r="D8" s="34"/>
      <c r="E8" s="34"/>
      <c r="F8" s="34"/>
      <c r="G8" s="34"/>
      <c r="H8" s="178" t="s">
        <v>134</v>
      </c>
    </row>
    <row r="9" spans="1:18" s="15" customFormat="1" ht="14.25" customHeight="1" thickBot="1" x14ac:dyDescent="0.2">
      <c r="A9" s="35"/>
      <c r="B9" s="35"/>
      <c r="C9" s="35"/>
      <c r="D9" s="35"/>
      <c r="E9" s="35"/>
      <c r="F9" s="35"/>
      <c r="G9" s="35"/>
      <c r="H9" s="35"/>
    </row>
    <row r="10" spans="1:18" s="14" customFormat="1" ht="33" customHeight="1" x14ac:dyDescent="0.2">
      <c r="A10" s="48" t="s">
        <v>0</v>
      </c>
      <c r="B10" s="556" t="s">
        <v>143</v>
      </c>
      <c r="C10" s="557"/>
      <c r="D10" s="544" t="s">
        <v>7</v>
      </c>
      <c r="E10" s="545"/>
      <c r="F10" s="546"/>
      <c r="G10" s="251" t="s">
        <v>10</v>
      </c>
      <c r="H10" s="49" t="s">
        <v>6</v>
      </c>
      <c r="N10" s="555" t="str">
        <f>'５号'!E7</f>
        <v/>
      </c>
      <c r="O10" s="555"/>
      <c r="P10" s="257" t="s">
        <v>12</v>
      </c>
      <c r="Q10" s="554" t="str">
        <f>'５号'!G7</f>
        <v/>
      </c>
      <c r="R10" s="554"/>
    </row>
    <row r="11" spans="1:18" ht="70.5" customHeight="1" x14ac:dyDescent="0.15">
      <c r="A11" s="160"/>
      <c r="B11" s="539"/>
      <c r="C11" s="540"/>
      <c r="D11" s="549"/>
      <c r="E11" s="550"/>
      <c r="F11" s="551"/>
      <c r="G11" s="150"/>
      <c r="H11" s="151"/>
      <c r="N11" s="258" t="s">
        <v>38</v>
      </c>
      <c r="O11" s="259" t="str">
        <f>'５号'!U25</f>
        <v/>
      </c>
      <c r="P11" s="259" t="str">
        <f>'５号'!V25</f>
        <v/>
      </c>
      <c r="Q11" s="258" cm="1">
        <f t="array" ref="Q11">SUMPRODUCT(($A$11:$A$16&gt;=$O11)*($A$11:$A$16&lt;=$P11)*$H$11:$H$16)</f>
        <v>0</v>
      </c>
      <c r="R11" s="258"/>
    </row>
    <row r="12" spans="1:18" ht="70.5" customHeight="1" x14ac:dyDescent="0.15">
      <c r="A12" s="160"/>
      <c r="B12" s="539"/>
      <c r="C12" s="540"/>
      <c r="D12" s="549"/>
      <c r="E12" s="550"/>
      <c r="F12" s="551"/>
      <c r="G12" s="150"/>
      <c r="H12" s="151"/>
      <c r="N12" s="258" t="s">
        <v>39</v>
      </c>
      <c r="O12" s="259" t="str">
        <f>'５号'!U26</f>
        <v/>
      </c>
      <c r="P12" s="259" t="str">
        <f>'５号'!V26</f>
        <v/>
      </c>
      <c r="Q12" s="258" cm="1">
        <f t="array" ref="Q12">SUMPRODUCT(($A$11:$A$16&gt;=$O12)*($A$11:$A$16&lt;=$P12)*$H$11:$H$16)</f>
        <v>0</v>
      </c>
      <c r="R12" s="258"/>
    </row>
    <row r="13" spans="1:18" ht="70.5" customHeight="1" x14ac:dyDescent="0.15">
      <c r="A13" s="160"/>
      <c r="B13" s="539"/>
      <c r="C13" s="540"/>
      <c r="D13" s="549"/>
      <c r="E13" s="550"/>
      <c r="F13" s="551"/>
      <c r="G13" s="150"/>
      <c r="H13" s="151"/>
      <c r="N13" s="258" t="s">
        <v>40</v>
      </c>
      <c r="O13" s="259" t="str">
        <f>'５号'!U27</f>
        <v/>
      </c>
      <c r="P13" s="259" t="str">
        <f>'５号'!V27</f>
        <v/>
      </c>
      <c r="Q13" s="258" cm="1">
        <f t="array" ref="Q13">SUMPRODUCT(($A$11:$A$16&gt;=$O13)*($A$11:$A$16&lt;=$P13)*$H$11:$H$16)</f>
        <v>0</v>
      </c>
      <c r="R13" s="258"/>
    </row>
    <row r="14" spans="1:18" ht="70.5" customHeight="1" x14ac:dyDescent="0.15">
      <c r="A14" s="160"/>
      <c r="B14" s="539"/>
      <c r="C14" s="540"/>
      <c r="D14" s="549"/>
      <c r="E14" s="550"/>
      <c r="F14" s="551"/>
      <c r="G14" s="150"/>
      <c r="H14" s="151"/>
      <c r="N14" s="258" t="s">
        <v>41</v>
      </c>
      <c r="O14" s="259" t="str">
        <f>'５号'!U28</f>
        <v/>
      </c>
      <c r="P14" s="259" t="str">
        <f>'５号'!V28</f>
        <v/>
      </c>
      <c r="Q14" s="258" cm="1">
        <f t="array" ref="Q14">SUMPRODUCT(($A$11:$A$16&gt;=$O14)*($A$11:$A$16&lt;=$P14)*$H$11:$H$16)</f>
        <v>0</v>
      </c>
      <c r="R14" s="258">
        <f>SUM(Q11:Q14)</f>
        <v>0</v>
      </c>
    </row>
    <row r="15" spans="1:18" ht="70.5" customHeight="1" x14ac:dyDescent="0.15">
      <c r="A15" s="160"/>
      <c r="B15" s="539"/>
      <c r="C15" s="540"/>
      <c r="D15" s="541"/>
      <c r="E15" s="542"/>
      <c r="F15" s="543"/>
      <c r="G15" s="150"/>
      <c r="H15" s="151"/>
      <c r="N15" s="12" t="s">
        <v>47</v>
      </c>
      <c r="O15" s="12" t="str">
        <f>'５号'!U29</f>
        <v/>
      </c>
      <c r="P15" s="12" t="str">
        <f>'５号'!V29</f>
        <v/>
      </c>
      <c r="Q15" s="12" cm="1">
        <f t="array" ref="Q15">SUMPRODUCT(($A$11:$A$16&gt;=$O15)*($A$11:$A$16&lt;=$P15)*$H$11:$H$16)</f>
        <v>0</v>
      </c>
      <c r="R15" s="12">
        <f>SUM(Q11:Q15)</f>
        <v>0</v>
      </c>
    </row>
    <row r="16" spans="1:18" ht="70.5" customHeight="1" x14ac:dyDescent="0.15">
      <c r="A16" s="160"/>
      <c r="B16" s="539"/>
      <c r="C16" s="540"/>
      <c r="D16" s="541"/>
      <c r="E16" s="542"/>
      <c r="F16" s="543"/>
      <c r="G16" s="150"/>
      <c r="H16" s="151"/>
      <c r="K16" s="14"/>
      <c r="L16" s="14"/>
      <c r="M16" s="14"/>
    </row>
    <row r="17" spans="1:13" s="15" customFormat="1" ht="48" customHeight="1" thickBot="1" x14ac:dyDescent="0.2">
      <c r="A17" s="535" t="s">
        <v>2</v>
      </c>
      <c r="B17" s="536"/>
      <c r="C17" s="536"/>
      <c r="D17" s="536"/>
      <c r="E17" s="536"/>
      <c r="F17" s="536"/>
      <c r="G17" s="537"/>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D12:F12"/>
    <mergeCell ref="K2:M2"/>
    <mergeCell ref="K3:M3"/>
    <mergeCell ref="B6:C6"/>
    <mergeCell ref="D6:G6"/>
    <mergeCell ref="B7:C7"/>
    <mergeCell ref="D7:G7"/>
    <mergeCell ref="A17:G17"/>
    <mergeCell ref="N10:O10"/>
    <mergeCell ref="Q10:R10"/>
    <mergeCell ref="B16:C16"/>
    <mergeCell ref="D16:F16"/>
    <mergeCell ref="B13:C13"/>
    <mergeCell ref="D13:F13"/>
    <mergeCell ref="B14:C14"/>
    <mergeCell ref="D14:F14"/>
    <mergeCell ref="B15:C15"/>
    <mergeCell ref="D15:F15"/>
    <mergeCell ref="B10:C10"/>
    <mergeCell ref="D10:F10"/>
    <mergeCell ref="B11:C11"/>
    <mergeCell ref="D11:F11"/>
    <mergeCell ref="B12:C12"/>
  </mergeCells>
  <phoneticPr fontId="2"/>
  <dataValidations count="1">
    <dataValidation type="date" allowBlank="1" showInputMessage="1" showErrorMessage="1" sqref="A11:A16" xr:uid="{1040ED8E-9B8A-43E5-8EF3-0FA847220CB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16EC-E7C5-48A1-A01F-16F47DC40107}">
  <sheetPr>
    <tabColor rgb="FFE1E1FF"/>
  </sheetPr>
  <dimension ref="A1:R23"/>
  <sheetViews>
    <sheetView view="pageBreakPreview" zoomScale="70" zoomScaleNormal="70" zoomScaleSheetLayoutView="70" workbookViewId="0">
      <selection activeCell="C28" sqref="C28:F28"/>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3" style="12" customWidth="1"/>
    <col min="7" max="7" width="18.875" style="12" customWidth="1"/>
    <col min="8" max="8" width="19.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4"/>
      <c r="B2" s="24"/>
      <c r="C2" s="24"/>
      <c r="D2" s="24"/>
      <c r="E2" s="24"/>
      <c r="F2" s="24"/>
      <c r="G2" s="24"/>
      <c r="H2" s="25" t="str">
        <f>'５号'!Y2</f>
        <v>令和元年度補正第１回</v>
      </c>
      <c r="K2" s="552"/>
      <c r="L2" s="552"/>
      <c r="M2" s="552"/>
    </row>
    <row r="3" spans="1:18" ht="30" customHeight="1" x14ac:dyDescent="0.2">
      <c r="A3" s="26" t="s">
        <v>144</v>
      </c>
      <c r="B3" s="24"/>
      <c r="C3" s="24"/>
      <c r="D3" s="24"/>
      <c r="E3" s="24"/>
      <c r="F3" s="24"/>
      <c r="G3" s="24"/>
      <c r="H3" s="27"/>
      <c r="I3" s="92"/>
      <c r="K3" s="553"/>
      <c r="L3" s="553"/>
      <c r="M3" s="553"/>
    </row>
    <row r="4" spans="1:18" ht="23.25" customHeight="1" x14ac:dyDescent="0.2">
      <c r="A4" s="28" t="str">
        <f>"（４）研修実施事務費 （ 第 "&amp;'５号'!$I$5&amp;" 回 ）"</f>
        <v>（４）研修実施事務費 （ 第  回 ）</v>
      </c>
      <c r="B4" s="29"/>
      <c r="C4" s="29"/>
      <c r="D4" s="29"/>
      <c r="E4" s="30"/>
      <c r="F4" s="30"/>
      <c r="G4" s="29"/>
      <c r="H4" s="6"/>
      <c r="K4" s="19"/>
      <c r="L4" s="19"/>
    </row>
    <row r="5" spans="1:18" ht="7.5" customHeight="1" x14ac:dyDescent="0.15">
      <c r="A5" s="31"/>
      <c r="B5" s="31"/>
      <c r="C5" s="31"/>
      <c r="D5" s="24"/>
      <c r="E5" s="24"/>
      <c r="F5" s="24"/>
      <c r="G5" s="24"/>
      <c r="H5" s="32"/>
      <c r="M5" s="15"/>
    </row>
    <row r="6" spans="1:18" ht="36" customHeight="1" x14ac:dyDescent="0.2">
      <c r="A6" s="209"/>
      <c r="B6" s="547" t="s">
        <v>141</v>
      </c>
      <c r="C6" s="547"/>
      <c r="D6" s="538" t="str">
        <f>IF('５号'!$G$11="","",'５号'!$G$11)</f>
        <v/>
      </c>
      <c r="E6" s="538"/>
      <c r="F6" s="538"/>
      <c r="G6" s="538"/>
      <c r="H6" s="236" t="s">
        <v>27</v>
      </c>
      <c r="I6" s="92"/>
      <c r="J6" s="17"/>
    </row>
    <row r="7" spans="1:18" ht="54.75" customHeight="1" x14ac:dyDescent="0.2">
      <c r="A7" s="209"/>
      <c r="B7" s="547" t="s">
        <v>13</v>
      </c>
      <c r="C7" s="547"/>
      <c r="D7" s="548" t="str">
        <f>IF('５号'!$G$19="","",'５号'!$G$19)</f>
        <v/>
      </c>
      <c r="E7" s="548"/>
      <c r="F7" s="548"/>
      <c r="G7" s="548"/>
      <c r="H7" s="252" t="s">
        <v>27</v>
      </c>
      <c r="I7" s="92"/>
      <c r="J7" s="17"/>
    </row>
    <row r="8" spans="1:18" s="15" customFormat="1" ht="23.25" customHeight="1" x14ac:dyDescent="0.2">
      <c r="A8" s="33"/>
      <c r="B8" s="34"/>
      <c r="C8" s="34"/>
      <c r="D8" s="34"/>
      <c r="E8" s="34"/>
      <c r="F8" s="34"/>
      <c r="G8" s="34"/>
      <c r="H8" s="178" t="s">
        <v>134</v>
      </c>
    </row>
    <row r="9" spans="1:18" s="15" customFormat="1" ht="14.25" customHeight="1" thickBot="1" x14ac:dyDescent="0.2">
      <c r="A9" s="35"/>
      <c r="B9" s="35"/>
      <c r="C9" s="35"/>
      <c r="D9" s="35"/>
      <c r="E9" s="35"/>
      <c r="F9" s="35"/>
      <c r="G9" s="35"/>
      <c r="H9" s="35"/>
    </row>
    <row r="10" spans="1:18" s="14" customFormat="1" ht="33" customHeight="1" x14ac:dyDescent="0.2">
      <c r="A10" s="48" t="s">
        <v>0</v>
      </c>
      <c r="B10" s="556" t="s">
        <v>145</v>
      </c>
      <c r="C10" s="558"/>
      <c r="D10" s="558"/>
      <c r="E10" s="558"/>
      <c r="F10" s="557"/>
      <c r="G10" s="251" t="s">
        <v>146</v>
      </c>
      <c r="H10" s="49" t="s">
        <v>6</v>
      </c>
      <c r="N10" s="555" t="str">
        <f>'５号'!E7</f>
        <v/>
      </c>
      <c r="O10" s="555"/>
      <c r="P10" s="257" t="s">
        <v>12</v>
      </c>
      <c r="Q10" s="554" t="str">
        <f>'５号'!G7</f>
        <v/>
      </c>
      <c r="R10" s="554"/>
    </row>
    <row r="11" spans="1:18" ht="70.5" customHeight="1" x14ac:dyDescent="0.15">
      <c r="A11" s="260"/>
      <c r="B11" s="559" t="s">
        <v>147</v>
      </c>
      <c r="C11" s="560"/>
      <c r="D11" s="560"/>
      <c r="E11" s="560"/>
      <c r="F11" s="561"/>
      <c r="G11" s="261" t="s">
        <v>148</v>
      </c>
      <c r="H11" s="262" t="s">
        <v>149</v>
      </c>
      <c r="N11" s="258" t="s">
        <v>38</v>
      </c>
      <c r="O11" s="259" t="str">
        <f>'５号'!U25</f>
        <v/>
      </c>
      <c r="P11" s="259" t="str">
        <f>'５号'!V25</f>
        <v/>
      </c>
      <c r="Q11" s="258" cm="1">
        <f t="array" ref="Q11">SUMPRODUCT(($A$12:$A$16&gt;=$O11)*($A$12:$A$16&lt;=$P11)*$H$12:$H$16)</f>
        <v>0</v>
      </c>
      <c r="R11" s="258"/>
    </row>
    <row r="12" spans="1:18" ht="70.5" customHeight="1" x14ac:dyDescent="0.15">
      <c r="A12" s="160"/>
      <c r="B12" s="562"/>
      <c r="C12" s="563"/>
      <c r="D12" s="563"/>
      <c r="E12" s="563"/>
      <c r="F12" s="564"/>
      <c r="G12" s="150"/>
      <c r="H12" s="151"/>
      <c r="N12" s="258" t="s">
        <v>39</v>
      </c>
      <c r="O12" s="259" t="str">
        <f>'５号'!U26</f>
        <v/>
      </c>
      <c r="P12" s="259" t="str">
        <f>'５号'!V26</f>
        <v/>
      </c>
      <c r="Q12" s="258" cm="1">
        <f t="array" ref="Q12">SUMPRODUCT(($A$12:$A$16&gt;=$O12)*($A$12:$A$16&lt;=$P12)*$H$12:$H$16)</f>
        <v>0</v>
      </c>
      <c r="R12" s="258"/>
    </row>
    <row r="13" spans="1:18" ht="70.5" customHeight="1" x14ac:dyDescent="0.15">
      <c r="A13" s="160"/>
      <c r="B13" s="562"/>
      <c r="C13" s="563"/>
      <c r="D13" s="563"/>
      <c r="E13" s="563"/>
      <c r="F13" s="564"/>
      <c r="G13" s="150"/>
      <c r="H13" s="151"/>
      <c r="N13" s="258" t="s">
        <v>40</v>
      </c>
      <c r="O13" s="259" t="str">
        <f>'５号'!U27</f>
        <v/>
      </c>
      <c r="P13" s="259" t="str">
        <f>'５号'!V27</f>
        <v/>
      </c>
      <c r="Q13" s="258" cm="1">
        <f t="array" ref="Q13">SUMPRODUCT(($A$12:$A$16&gt;=$O13)*($A$12:$A$16&lt;=$P13)*$H$12:$H$16)</f>
        <v>0</v>
      </c>
      <c r="R13" s="258"/>
    </row>
    <row r="14" spans="1:18" ht="70.5" customHeight="1" x14ac:dyDescent="0.15">
      <c r="A14" s="160"/>
      <c r="B14" s="562"/>
      <c r="C14" s="563"/>
      <c r="D14" s="563"/>
      <c r="E14" s="563"/>
      <c r="F14" s="564"/>
      <c r="G14" s="150"/>
      <c r="H14" s="151"/>
      <c r="N14" s="258" t="s">
        <v>41</v>
      </c>
      <c r="O14" s="259" t="str">
        <f>'５号'!U28</f>
        <v/>
      </c>
      <c r="P14" s="259" t="str">
        <f>'５号'!V28</f>
        <v/>
      </c>
      <c r="Q14" s="258" cm="1">
        <f t="array" ref="Q14">SUMPRODUCT(($A$12:$A$16&gt;=$O14)*($A$12:$A$16&lt;=$P14)*$H$12:$H$16)</f>
        <v>0</v>
      </c>
      <c r="R14" s="258">
        <f>SUM(Q11:Q14)</f>
        <v>0</v>
      </c>
    </row>
    <row r="15" spans="1:18" ht="70.5" customHeight="1" x14ac:dyDescent="0.15">
      <c r="A15" s="160"/>
      <c r="B15" s="562"/>
      <c r="C15" s="563"/>
      <c r="D15" s="563"/>
      <c r="E15" s="563"/>
      <c r="F15" s="564"/>
      <c r="G15" s="150"/>
      <c r="H15" s="151"/>
      <c r="N15" s="12" t="s">
        <v>47</v>
      </c>
      <c r="O15" s="12" t="str">
        <f>'５号'!U29</f>
        <v/>
      </c>
      <c r="P15" s="12" t="str">
        <f>'５号'!V29</f>
        <v/>
      </c>
      <c r="Q15" s="12" cm="1">
        <f t="array" ref="Q15">SUMPRODUCT(($A$12:$A$16&gt;=$O15)*($A$12:$A$16&lt;=$P15)*$H$12:$H$16)</f>
        <v>0</v>
      </c>
      <c r="R15" s="12">
        <f>SUM(Q11:Q15)</f>
        <v>0</v>
      </c>
    </row>
    <row r="16" spans="1:18" ht="70.5" customHeight="1" x14ac:dyDescent="0.15">
      <c r="A16" s="160"/>
      <c r="B16" s="562"/>
      <c r="C16" s="563"/>
      <c r="D16" s="563"/>
      <c r="E16" s="563"/>
      <c r="F16" s="564"/>
      <c r="G16" s="150"/>
      <c r="H16" s="151"/>
      <c r="K16" s="14"/>
      <c r="L16" s="14"/>
      <c r="M16" s="14"/>
    </row>
    <row r="17" spans="1:13" s="15" customFormat="1" ht="48" customHeight="1" thickBot="1" x14ac:dyDescent="0.2">
      <c r="A17" s="535" t="s">
        <v>2</v>
      </c>
      <c r="B17" s="536"/>
      <c r="C17" s="536"/>
      <c r="D17" s="536"/>
      <c r="E17" s="536"/>
      <c r="F17" s="536"/>
      <c r="G17" s="537"/>
      <c r="H17" s="21" cm="1">
        <f t="array" ref="H17">SUMPRODUCT(($A$12:$A$16&gt;=$N$10)*($A$12:$A$16&lt;=$Q$10)*H12:H16)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16">
    <mergeCell ref="K2:M2"/>
    <mergeCell ref="K3:M3"/>
    <mergeCell ref="B6:C6"/>
    <mergeCell ref="D6:G6"/>
    <mergeCell ref="B7:C7"/>
    <mergeCell ref="D7:G7"/>
    <mergeCell ref="N10:O10"/>
    <mergeCell ref="Q10:R10"/>
    <mergeCell ref="A17:G17"/>
    <mergeCell ref="B10:F10"/>
    <mergeCell ref="B11:F11"/>
    <mergeCell ref="B12:F12"/>
    <mergeCell ref="B13:F13"/>
    <mergeCell ref="B14:F14"/>
    <mergeCell ref="B15:F15"/>
    <mergeCell ref="B16:F16"/>
  </mergeCells>
  <phoneticPr fontId="2"/>
  <dataValidations count="2">
    <dataValidation type="date" allowBlank="1" showInputMessage="1" showErrorMessage="1" sqref="A12:A16" xr:uid="{006E4CC5-A047-419F-8102-B2CC953DB1DA}">
      <formula1>$N$10</formula1>
      <formula2>$Q$10</formula2>
    </dataValidation>
    <dataValidation type="custom" showInputMessage="1" showErrorMessage="1" error="日付を入力してください" sqref="H12:H16" xr:uid="{6CF1088C-F093-47FA-8E29-BE1829E3CEE7}">
      <formula1>A12&lt;&gt;""</formula1>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86AE-B4CD-47D7-81C7-B7078E755A20}">
  <sheetPr>
    <tabColor rgb="FFFFE1E1"/>
    <pageSetUpPr fitToPage="1"/>
  </sheetPr>
  <dimension ref="A1:G28"/>
  <sheetViews>
    <sheetView showGridLines="0" view="pageBreakPreview" zoomScaleNormal="100" zoomScaleSheetLayoutView="100" workbookViewId="0">
      <selection activeCell="C28" sqref="C28:F28"/>
    </sheetView>
  </sheetViews>
  <sheetFormatPr defaultRowHeight="13.5" x14ac:dyDescent="0.15"/>
  <cols>
    <col min="1" max="4" width="2.125" style="103" customWidth="1"/>
    <col min="5" max="5" width="100.625" style="103" customWidth="1"/>
    <col min="6" max="6" width="9" style="103"/>
    <col min="7" max="7" width="9" style="103" customWidth="1"/>
    <col min="8" max="16384" width="9" style="103"/>
  </cols>
  <sheetData>
    <row r="1" spans="1:7" s="95" customFormat="1" ht="16.5" customHeight="1" x14ac:dyDescent="0.15">
      <c r="A1" s="93"/>
      <c r="B1" s="93"/>
      <c r="C1" s="93"/>
      <c r="D1" s="93"/>
      <c r="E1" s="94"/>
    </row>
    <row r="2" spans="1:7" s="95" customFormat="1" ht="13.5" customHeight="1" x14ac:dyDescent="0.15">
      <c r="A2" s="222"/>
      <c r="B2" s="93"/>
      <c r="C2" s="93"/>
      <c r="D2" s="93"/>
      <c r="E2" s="93"/>
    </row>
    <row r="3" spans="1:7" s="95" customFormat="1" ht="42" customHeight="1" x14ac:dyDescent="0.15">
      <c r="A3" s="242" t="s">
        <v>166</v>
      </c>
      <c r="B3" s="96"/>
      <c r="C3" s="96"/>
      <c r="D3" s="96"/>
      <c r="E3" s="96"/>
    </row>
    <row r="4" spans="1:7" ht="53.25" customHeight="1" x14ac:dyDescent="0.15">
      <c r="A4" s="567" t="s">
        <v>165</v>
      </c>
      <c r="B4" s="568"/>
      <c r="C4" s="568"/>
      <c r="D4" s="568"/>
      <c r="E4" s="568"/>
    </row>
    <row r="5" spans="1:7" s="99" customFormat="1" ht="18" customHeight="1" x14ac:dyDescent="0.15">
      <c r="A5" s="97"/>
      <c r="B5" s="98"/>
      <c r="C5" s="98"/>
      <c r="D5" s="98"/>
      <c r="E5" s="98"/>
    </row>
    <row r="6" spans="1:7" s="100" customFormat="1" ht="45" customHeight="1" x14ac:dyDescent="0.15">
      <c r="A6" s="326"/>
      <c r="B6" s="326"/>
      <c r="C6" s="326"/>
      <c r="D6" s="326"/>
      <c r="E6" s="326"/>
    </row>
    <row r="7" spans="1:7" s="100" customFormat="1" ht="9" customHeight="1" x14ac:dyDescent="0.15">
      <c r="A7" s="326"/>
      <c r="B7" s="326"/>
      <c r="C7" s="326"/>
      <c r="D7" s="326"/>
      <c r="E7" s="326"/>
    </row>
    <row r="8" spans="1:7" s="99" customFormat="1" ht="16.5" customHeight="1" x14ac:dyDescent="0.15">
      <c r="A8" s="97"/>
      <c r="B8" s="98"/>
      <c r="C8" s="98"/>
      <c r="D8" s="98"/>
      <c r="E8" s="98"/>
    </row>
    <row r="9" spans="1:7" s="95" customFormat="1" ht="33.75" customHeight="1" x14ac:dyDescent="0.15">
      <c r="A9" s="93"/>
      <c r="B9" s="327"/>
      <c r="C9" s="327"/>
      <c r="D9" s="327"/>
      <c r="E9" s="327"/>
      <c r="G9" s="163"/>
    </row>
    <row r="10" spans="1:7" s="99" customFormat="1" ht="16.5" customHeight="1" x14ac:dyDescent="0.15">
      <c r="A10" s="101"/>
      <c r="B10" s="97"/>
      <c r="C10" s="98"/>
      <c r="D10" s="98"/>
      <c r="E10" s="98"/>
    </row>
    <row r="11" spans="1:7" s="95" customFormat="1" ht="117.75" customHeight="1" x14ac:dyDescent="0.15">
      <c r="A11" s="93"/>
      <c r="B11" s="93"/>
      <c r="C11" s="322"/>
      <c r="D11" s="321"/>
      <c r="E11" s="321"/>
    </row>
    <row r="12" spans="1:7" s="99" customFormat="1" ht="16.5" customHeight="1" x14ac:dyDescent="0.15">
      <c r="A12" s="101"/>
      <c r="B12" s="97"/>
      <c r="C12" s="98"/>
      <c r="D12" s="98"/>
      <c r="E12" s="98"/>
    </row>
    <row r="13" spans="1:7" s="95" customFormat="1" ht="45" customHeight="1" x14ac:dyDescent="0.15">
      <c r="A13" s="93"/>
      <c r="B13" s="93"/>
      <c r="C13" s="322"/>
      <c r="D13" s="321"/>
      <c r="E13" s="321"/>
    </row>
    <row r="14" spans="1:7" s="99" customFormat="1" ht="16.5" customHeight="1" x14ac:dyDescent="0.15">
      <c r="A14" s="101"/>
      <c r="B14" s="97"/>
      <c r="C14" s="98"/>
      <c r="D14" s="98"/>
      <c r="E14" s="98"/>
    </row>
    <row r="15" spans="1:7" s="95" customFormat="1" ht="18" customHeight="1" x14ac:dyDescent="0.15">
      <c r="A15" s="93"/>
      <c r="B15" s="93"/>
      <c r="C15" s="321"/>
      <c r="D15" s="321"/>
      <c r="E15" s="321"/>
    </row>
    <row r="16" spans="1:7" s="95" customFormat="1" ht="16.5" customHeight="1" x14ac:dyDescent="0.15">
      <c r="A16" s="93"/>
      <c r="B16" s="93"/>
      <c r="C16" s="93"/>
      <c r="D16" s="321"/>
      <c r="E16" s="321"/>
    </row>
    <row r="17" spans="1:5" s="95" customFormat="1" ht="16.5" customHeight="1" x14ac:dyDescent="0.15">
      <c r="A17" s="93"/>
      <c r="B17" s="93"/>
      <c r="C17" s="93"/>
      <c r="D17" s="93"/>
      <c r="E17" s="222"/>
    </row>
    <row r="18" spans="1:5" s="95" customFormat="1" ht="16.5" customHeight="1" x14ac:dyDescent="0.15">
      <c r="A18" s="93"/>
      <c r="B18" s="93"/>
      <c r="C18" s="93"/>
      <c r="D18" s="93"/>
      <c r="E18" s="222"/>
    </row>
    <row r="19" spans="1:5" s="95" customFormat="1" ht="16.5" customHeight="1" x14ac:dyDescent="0.15">
      <c r="A19" s="93"/>
      <c r="B19" s="93"/>
      <c r="C19" s="93"/>
      <c r="D19" s="321"/>
      <c r="E19" s="321"/>
    </row>
    <row r="20" spans="1:5" s="95" customFormat="1" ht="16.5" customHeight="1" x14ac:dyDescent="0.15">
      <c r="A20" s="93"/>
      <c r="B20" s="93"/>
      <c r="C20" s="93"/>
      <c r="D20" s="93"/>
      <c r="E20" s="222"/>
    </row>
    <row r="21" spans="1:5" s="95" customFormat="1" ht="24.75" customHeight="1" x14ac:dyDescent="0.15">
      <c r="A21" s="93"/>
      <c r="B21" s="93"/>
      <c r="C21" s="93"/>
      <c r="D21" s="93"/>
      <c r="E21" s="222"/>
    </row>
    <row r="22" spans="1:5" s="99" customFormat="1" ht="16.5" customHeight="1" x14ac:dyDescent="0.15">
      <c r="A22" s="97"/>
      <c r="B22" s="98"/>
      <c r="C22" s="98"/>
      <c r="D22" s="98"/>
      <c r="E22" s="98"/>
    </row>
    <row r="23" spans="1:5" s="95" customFormat="1" ht="52.5" customHeight="1" x14ac:dyDescent="0.15">
      <c r="A23" s="93"/>
      <c r="B23" s="93"/>
      <c r="C23" s="322"/>
      <c r="D23" s="321"/>
      <c r="E23" s="321"/>
    </row>
    <row r="24" spans="1:5" s="99" customFormat="1" ht="16.5" customHeight="1" x14ac:dyDescent="0.15">
      <c r="A24" s="239"/>
      <c r="B24" s="240"/>
      <c r="C24" s="240"/>
      <c r="D24" s="240"/>
      <c r="E24" s="240"/>
    </row>
    <row r="25" spans="1:5" s="95" customFormat="1" ht="88.5" customHeight="1" x14ac:dyDescent="0.15">
      <c r="A25" s="241"/>
      <c r="B25" s="565"/>
      <c r="C25" s="566"/>
      <c r="D25" s="566"/>
      <c r="E25" s="566"/>
    </row>
    <row r="26" spans="1:5" ht="14.25" x14ac:dyDescent="0.15">
      <c r="A26" s="102"/>
    </row>
    <row r="27" spans="1:5" ht="14.25" x14ac:dyDescent="0.15">
      <c r="A27" s="102"/>
    </row>
    <row r="28" spans="1:5" ht="14.25" x14ac:dyDescent="0.15">
      <c r="A28" s="102"/>
    </row>
  </sheetData>
  <sheetProtection selectLockedCells="1" selectUnlockedCells="1"/>
  <mergeCells count="11">
    <mergeCell ref="D16:E16"/>
    <mergeCell ref="D19:E19"/>
    <mergeCell ref="C23:E23"/>
    <mergeCell ref="B25:E25"/>
    <mergeCell ref="A4:E4"/>
    <mergeCell ref="A6:E6"/>
    <mergeCell ref="A7:E7"/>
    <mergeCell ref="B9:E9"/>
    <mergeCell ref="C11:E11"/>
    <mergeCell ref="C13:E13"/>
    <mergeCell ref="C15:E15"/>
  </mergeCells>
  <phoneticPr fontId="2"/>
  <printOptions horizontalCentered="1"/>
  <pageMargins left="0.55118110236220474" right="0.35433070866141736" top="0.51181102362204722" bottom="0.59055118110236227" header="0.15748031496062992" footer="0.15748031496062992"/>
  <pageSetup paperSize="9" scale="92" orientation="portrait" blackAndWhite="1" r:id="rId1"/>
  <rowBreaks count="1" manualBreakCount="1">
    <brk id="25"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90E7-F78C-408E-A85F-D1917D310576}">
  <dimension ref="C2:G33"/>
  <sheetViews>
    <sheetView workbookViewId="0">
      <selection activeCell="C28" sqref="C28:F28"/>
    </sheetView>
  </sheetViews>
  <sheetFormatPr defaultRowHeight="13.5" x14ac:dyDescent="0.15"/>
  <sheetData>
    <row r="2" spans="3:7" x14ac:dyDescent="0.15">
      <c r="C2" t="s">
        <v>101</v>
      </c>
      <c r="E2" t="s">
        <v>8</v>
      </c>
      <c r="G2" t="s">
        <v>131</v>
      </c>
    </row>
    <row r="3" spans="3:7" x14ac:dyDescent="0.15">
      <c r="C3">
        <v>1</v>
      </c>
      <c r="E3">
        <v>1</v>
      </c>
      <c r="G3">
        <v>1</v>
      </c>
    </row>
    <row r="4" spans="3:7" x14ac:dyDescent="0.15">
      <c r="C4">
        <v>2</v>
      </c>
      <c r="E4">
        <v>2</v>
      </c>
      <c r="G4">
        <v>2</v>
      </c>
    </row>
    <row r="5" spans="3:7" x14ac:dyDescent="0.15">
      <c r="C5">
        <v>3</v>
      </c>
      <c r="E5">
        <v>3</v>
      </c>
      <c r="G5">
        <v>3</v>
      </c>
    </row>
    <row r="6" spans="3:7" x14ac:dyDescent="0.15">
      <c r="C6">
        <v>4</v>
      </c>
      <c r="E6">
        <v>4</v>
      </c>
    </row>
    <row r="7" spans="3:7" x14ac:dyDescent="0.15">
      <c r="C7">
        <v>5</v>
      </c>
      <c r="E7">
        <v>5</v>
      </c>
    </row>
    <row r="8" spans="3:7" x14ac:dyDescent="0.15">
      <c r="C8">
        <v>6</v>
      </c>
      <c r="E8">
        <v>6</v>
      </c>
    </row>
    <row r="9" spans="3:7" x14ac:dyDescent="0.15">
      <c r="C9">
        <v>7</v>
      </c>
      <c r="E9">
        <v>7</v>
      </c>
    </row>
    <row r="10" spans="3:7" x14ac:dyDescent="0.15">
      <c r="C10">
        <v>8</v>
      </c>
      <c r="E10">
        <v>8</v>
      </c>
    </row>
    <row r="11" spans="3:7" x14ac:dyDescent="0.15">
      <c r="C11">
        <v>9</v>
      </c>
      <c r="E11">
        <v>9</v>
      </c>
    </row>
    <row r="12" spans="3:7" x14ac:dyDescent="0.15">
      <c r="C12">
        <v>10</v>
      </c>
      <c r="E12">
        <v>10</v>
      </c>
    </row>
    <row r="13" spans="3:7" x14ac:dyDescent="0.15">
      <c r="C13">
        <v>11</v>
      </c>
      <c r="E13">
        <v>11</v>
      </c>
    </row>
    <row r="14" spans="3:7" x14ac:dyDescent="0.15">
      <c r="C14">
        <v>12</v>
      </c>
      <c r="E14">
        <v>12</v>
      </c>
    </row>
    <row r="15" spans="3:7" x14ac:dyDescent="0.15">
      <c r="C15">
        <v>13</v>
      </c>
      <c r="E15">
        <v>13</v>
      </c>
    </row>
    <row r="16" spans="3:7" x14ac:dyDescent="0.15">
      <c r="C16">
        <v>14</v>
      </c>
      <c r="E16">
        <v>14</v>
      </c>
    </row>
    <row r="17" spans="3:5" x14ac:dyDescent="0.15">
      <c r="C17">
        <v>15</v>
      </c>
      <c r="E17">
        <v>15</v>
      </c>
    </row>
    <row r="18" spans="3:5" x14ac:dyDescent="0.15">
      <c r="C18">
        <v>16</v>
      </c>
      <c r="E18">
        <v>16</v>
      </c>
    </row>
    <row r="19" spans="3:5" x14ac:dyDescent="0.15">
      <c r="C19">
        <v>17</v>
      </c>
      <c r="E19">
        <v>17</v>
      </c>
    </row>
    <row r="20" spans="3:5" x14ac:dyDescent="0.15">
      <c r="C20">
        <v>18</v>
      </c>
      <c r="E20">
        <v>18</v>
      </c>
    </row>
    <row r="21" spans="3:5" x14ac:dyDescent="0.15">
      <c r="C21">
        <v>19</v>
      </c>
      <c r="E21">
        <v>19</v>
      </c>
    </row>
    <row r="22" spans="3:5" x14ac:dyDescent="0.15">
      <c r="C22">
        <v>20</v>
      </c>
      <c r="E22">
        <v>20</v>
      </c>
    </row>
    <row r="23" spans="3:5" x14ac:dyDescent="0.15">
      <c r="C23">
        <v>21</v>
      </c>
      <c r="E23">
        <v>21</v>
      </c>
    </row>
    <row r="24" spans="3:5" x14ac:dyDescent="0.15">
      <c r="C24">
        <v>22</v>
      </c>
      <c r="E24">
        <v>22</v>
      </c>
    </row>
    <row r="25" spans="3:5" x14ac:dyDescent="0.15">
      <c r="C25">
        <v>23</v>
      </c>
      <c r="E25">
        <v>23</v>
      </c>
    </row>
    <row r="26" spans="3:5" x14ac:dyDescent="0.15">
      <c r="C26">
        <v>24</v>
      </c>
    </row>
    <row r="27" spans="3:5" x14ac:dyDescent="0.15">
      <c r="C27">
        <v>25</v>
      </c>
    </row>
    <row r="28" spans="3:5" x14ac:dyDescent="0.15">
      <c r="C28">
        <v>26</v>
      </c>
    </row>
    <row r="29" spans="3:5" x14ac:dyDescent="0.15">
      <c r="C29">
        <v>27</v>
      </c>
    </row>
    <row r="30" spans="3:5" x14ac:dyDescent="0.15">
      <c r="C30">
        <v>28</v>
      </c>
    </row>
    <row r="31" spans="3:5" x14ac:dyDescent="0.15">
      <c r="C31">
        <v>29</v>
      </c>
    </row>
    <row r="32" spans="3:5" x14ac:dyDescent="0.15">
      <c r="C32">
        <v>30</v>
      </c>
    </row>
    <row r="33" spans="3:3" x14ac:dyDescent="0.15">
      <c r="C33">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申請の留意点</vt:lpstr>
      <vt:lpstr>５号</vt:lpstr>
      <vt:lpstr>６号-1</vt:lpstr>
      <vt:lpstr>６号-２①</vt:lpstr>
      <vt:lpstr>②</vt:lpstr>
      <vt:lpstr>③</vt:lpstr>
      <vt:lpstr>④</vt:lpstr>
      <vt:lpstr>⑤</vt:lpstr>
      <vt:lpstr>６号-３</vt:lpstr>
      <vt:lpstr>６号-４</vt:lpstr>
      <vt:lpstr>６号-５</vt:lpstr>
      <vt:lpstr>申請スケジュール</vt:lpstr>
      <vt:lpstr>Sheet1</vt:lpstr>
      <vt:lpstr>②!Print_Area</vt:lpstr>
      <vt:lpstr>③!Print_Area</vt:lpstr>
      <vt:lpstr>④!Print_Area</vt:lpstr>
      <vt:lpstr>⑤!Print_Area</vt:lpstr>
      <vt:lpstr>'５号'!Print_Area</vt:lpstr>
      <vt:lpstr>'６号-1'!Print_Area</vt:lpstr>
      <vt:lpstr>'６号-２①'!Print_Area</vt:lpstr>
      <vt:lpstr>'６号-３'!Print_Area</vt:lpstr>
      <vt:lpstr>'６号-４'!Print_Area</vt:lpstr>
      <vt:lpstr>'６号-５'!Print_Area</vt:lpstr>
      <vt:lpstr>申請スケジュール!Print_Area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NCA20103</cp:lastModifiedBy>
  <cp:lastPrinted>2020-12-17T02:16:24Z</cp:lastPrinted>
  <dcterms:created xsi:type="dcterms:W3CDTF">2002-01-11T03:29:33Z</dcterms:created>
  <dcterms:modified xsi:type="dcterms:W3CDTF">2020-12-22T08:11:29Z</dcterms:modified>
</cp:coreProperties>
</file>